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ohel\iCloudDrive\MOJE PROJEKTY\The Grid\Zadanie tendrove\Cp od dodavatelov\"/>
    </mc:Choice>
  </mc:AlternateContent>
  <xr:revisionPtr revIDLastSave="0" documentId="13_ncr:1_{71A1C4A4-BA7C-46A0-89BA-8C98F82BFDFE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Rekapitulácia stavby" sheetId="1" state="hidden" r:id="rId1"/>
    <sheet name="01 - Stavba padelových ku..." sheetId="2" r:id="rId2"/>
  </sheets>
  <definedNames>
    <definedName name="_xlnm._FilterDatabase" localSheetId="1" hidden="1">'01 - Stavba padelových ku...'!$C$117:$L$141</definedName>
    <definedName name="_xlnm.Print_Titles" localSheetId="1">'01 - Stavba padelových ku...'!$117:$117</definedName>
    <definedName name="_xlnm.Print_Titles" localSheetId="0">'Rekapitulácia stavby'!$92:$92</definedName>
    <definedName name="_xlnm.Print_Area" localSheetId="1">'01 - Stavba padelových ku...'!$C$4:$K$76,'01 - Stavba padelových ku...'!$C$105:$K$141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0" i="2" l="1"/>
  <c r="Q130" i="2"/>
  <c r="P129" i="2"/>
  <c r="BK129" i="2" s="1"/>
  <c r="P128" i="2"/>
  <c r="K128" i="2" s="1"/>
  <c r="BF128" i="2" s="1"/>
  <c r="P126" i="2"/>
  <c r="BK126" i="2" s="1"/>
  <c r="P123" i="2"/>
  <c r="R122" i="2"/>
  <c r="Q122" i="2"/>
  <c r="R126" i="2"/>
  <c r="V125" i="2"/>
  <c r="X124" i="2"/>
  <c r="T123" i="2"/>
  <c r="F115" i="2"/>
  <c r="J112" i="2"/>
  <c r="E108" i="2"/>
  <c r="F112" i="2"/>
  <c r="F114" i="2"/>
  <c r="BI141" i="2"/>
  <c r="BH141" i="2"/>
  <c r="BG141" i="2"/>
  <c r="BE141" i="2"/>
  <c r="X141" i="2"/>
  <c r="V141" i="2"/>
  <c r="T141" i="2"/>
  <c r="R141" i="2"/>
  <c r="Q141" i="2"/>
  <c r="P141" i="2"/>
  <c r="BK141" i="2" s="1"/>
  <c r="BK140" i="2"/>
  <c r="BI140" i="2"/>
  <c r="BH140" i="2"/>
  <c r="BG140" i="2"/>
  <c r="BE140" i="2"/>
  <c r="X140" i="2"/>
  <c r="V140" i="2"/>
  <c r="T140" i="2"/>
  <c r="R140" i="2"/>
  <c r="Q140" i="2"/>
  <c r="P140" i="2"/>
  <c r="K140" i="2"/>
  <c r="BF140" i="2" s="1"/>
  <c r="BI139" i="2"/>
  <c r="BH139" i="2"/>
  <c r="BG139" i="2"/>
  <c r="BE139" i="2"/>
  <c r="X139" i="2"/>
  <c r="V139" i="2"/>
  <c r="T139" i="2"/>
  <c r="R139" i="2"/>
  <c r="Q139" i="2"/>
  <c r="P139" i="2"/>
  <c r="BK139" i="2" s="1"/>
  <c r="BI138" i="2"/>
  <c r="BH138" i="2"/>
  <c r="BG138" i="2"/>
  <c r="BE138" i="2"/>
  <c r="X138" i="2"/>
  <c r="V138" i="2"/>
  <c r="T138" i="2"/>
  <c r="R138" i="2"/>
  <c r="Q138" i="2"/>
  <c r="P138" i="2"/>
  <c r="K138" i="2" s="1"/>
  <c r="BF138" i="2" s="1"/>
  <c r="BI137" i="2"/>
  <c r="BH137" i="2"/>
  <c r="BG137" i="2"/>
  <c r="BE137" i="2"/>
  <c r="X137" i="2"/>
  <c r="V137" i="2"/>
  <c r="T137" i="2"/>
  <c r="R137" i="2"/>
  <c r="Q137" i="2"/>
  <c r="P137" i="2"/>
  <c r="BK137" i="2" s="1"/>
  <c r="BI136" i="2"/>
  <c r="BH136" i="2"/>
  <c r="BG136" i="2"/>
  <c r="BE136" i="2"/>
  <c r="X136" i="2"/>
  <c r="V136" i="2"/>
  <c r="T136" i="2"/>
  <c r="R136" i="2"/>
  <c r="Q136" i="2"/>
  <c r="P136" i="2"/>
  <c r="BK136" i="2" s="1"/>
  <c r="BI135" i="2"/>
  <c r="BH135" i="2"/>
  <c r="BG135" i="2"/>
  <c r="BE135" i="2"/>
  <c r="X135" i="2"/>
  <c r="V135" i="2"/>
  <c r="T135" i="2"/>
  <c r="R135" i="2"/>
  <c r="Q135" i="2"/>
  <c r="P135" i="2"/>
  <c r="BK135" i="2" s="1"/>
  <c r="X134" i="2"/>
  <c r="V134" i="2"/>
  <c r="BI133" i="2"/>
  <c r="BH133" i="2"/>
  <c r="BG133" i="2"/>
  <c r="BE133" i="2"/>
  <c r="X133" i="2"/>
  <c r="V133" i="2"/>
  <c r="T133" i="2"/>
  <c r="R133" i="2"/>
  <c r="Q133" i="2"/>
  <c r="P133" i="2"/>
  <c r="K133" i="2" s="1"/>
  <c r="BF133" i="2" s="1"/>
  <c r="BI132" i="2"/>
  <c r="BH132" i="2"/>
  <c r="BG132" i="2"/>
  <c r="BE132" i="2"/>
  <c r="X132" i="2"/>
  <c r="V132" i="2"/>
  <c r="T132" i="2"/>
  <c r="R132" i="2"/>
  <c r="Q132" i="2"/>
  <c r="P132" i="2"/>
  <c r="K132" i="2" s="1"/>
  <c r="BF132" i="2" s="1"/>
  <c r="BI131" i="2"/>
  <c r="BH131" i="2"/>
  <c r="BG131" i="2"/>
  <c r="BE131" i="2"/>
  <c r="X131" i="2"/>
  <c r="V131" i="2"/>
  <c r="T131" i="2"/>
  <c r="Q131" i="2"/>
  <c r="P131" i="2"/>
  <c r="K131" i="2" s="1"/>
  <c r="BF131" i="2" s="1"/>
  <c r="BI130" i="2"/>
  <c r="BH130" i="2"/>
  <c r="BG130" i="2"/>
  <c r="BE130" i="2"/>
  <c r="X130" i="2"/>
  <c r="V130" i="2"/>
  <c r="T130" i="2"/>
  <c r="BI129" i="2"/>
  <c r="BH129" i="2"/>
  <c r="BG129" i="2"/>
  <c r="BE129" i="2"/>
  <c r="X129" i="2"/>
  <c r="V129" i="2"/>
  <c r="T129" i="2"/>
  <c r="R129" i="2"/>
  <c r="BI128" i="2"/>
  <c r="BH128" i="2"/>
  <c r="BG128" i="2"/>
  <c r="BE128" i="2"/>
  <c r="X128" i="2"/>
  <c r="V128" i="2"/>
  <c r="T128" i="2"/>
  <c r="BI127" i="2"/>
  <c r="BH127" i="2"/>
  <c r="BG127" i="2"/>
  <c r="BE127" i="2"/>
  <c r="X127" i="2"/>
  <c r="V127" i="2"/>
  <c r="T127" i="2"/>
  <c r="R127" i="2"/>
  <c r="Q127" i="2"/>
  <c r="P127" i="2"/>
  <c r="BK127" i="2" s="1"/>
  <c r="BI126" i="2"/>
  <c r="BH126" i="2"/>
  <c r="BG126" i="2"/>
  <c r="BE126" i="2"/>
  <c r="BI125" i="2"/>
  <c r="BH125" i="2"/>
  <c r="BG125" i="2"/>
  <c r="BE125" i="2"/>
  <c r="P125" i="2"/>
  <c r="BI124" i="2"/>
  <c r="BH124" i="2"/>
  <c r="BG124" i="2"/>
  <c r="BE124" i="2"/>
  <c r="P124" i="2"/>
  <c r="BI123" i="2"/>
  <c r="BH123" i="2"/>
  <c r="BG123" i="2"/>
  <c r="BE123" i="2"/>
  <c r="X123" i="2"/>
  <c r="V123" i="2"/>
  <c r="BI122" i="2"/>
  <c r="BH122" i="2"/>
  <c r="BG122" i="2"/>
  <c r="BE122" i="2"/>
  <c r="T122" i="2"/>
  <c r="BI121" i="2"/>
  <c r="BH121" i="2"/>
  <c r="BG121" i="2"/>
  <c r="BE121" i="2"/>
  <c r="X121" i="2"/>
  <c r="V121" i="2"/>
  <c r="T121" i="2"/>
  <c r="R121" i="2"/>
  <c r="Q121" i="2"/>
  <c r="P121" i="2"/>
  <c r="BK121" i="2" s="1"/>
  <c r="BI120" i="2"/>
  <c r="BH120" i="2"/>
  <c r="BG120" i="2"/>
  <c r="BE120" i="2"/>
  <c r="X120" i="2"/>
  <c r="V120" i="2"/>
  <c r="T120" i="2"/>
  <c r="R120" i="2"/>
  <c r="Q120" i="2"/>
  <c r="P120" i="2"/>
  <c r="BK120" i="2" s="1"/>
  <c r="E110" i="2"/>
  <c r="F89" i="2"/>
  <c r="E87" i="2"/>
  <c r="K39" i="2"/>
  <c r="K38" i="2"/>
  <c r="K37" i="2"/>
  <c r="AZ95" i="1" s="1"/>
  <c r="J24" i="2"/>
  <c r="E24" i="2"/>
  <c r="J115" i="2" s="1"/>
  <c r="J23" i="2"/>
  <c r="J21" i="2"/>
  <c r="E21" i="2"/>
  <c r="J91" i="2" s="1"/>
  <c r="J20" i="2"/>
  <c r="E18" i="2"/>
  <c r="F92" i="2" s="1"/>
  <c r="E15" i="2"/>
  <c r="F91" i="2" s="1"/>
  <c r="J89" i="2"/>
  <c r="BA95" i="1"/>
  <c r="AU94" i="1"/>
  <c r="AM90" i="1"/>
  <c r="L90" i="1"/>
  <c r="AM89" i="1"/>
  <c r="L89" i="1"/>
  <c r="AM87" i="1"/>
  <c r="L87" i="1"/>
  <c r="L85" i="1"/>
  <c r="L84" i="1"/>
  <c r="BK138" i="2" l="1"/>
  <c r="K137" i="2"/>
  <c r="BF137" i="2" s="1"/>
  <c r="Q129" i="2"/>
  <c r="R128" i="2"/>
  <c r="Q128" i="2"/>
  <c r="P130" i="2"/>
  <c r="K130" i="2" s="1"/>
  <c r="BF130" i="2" s="1"/>
  <c r="R131" i="2"/>
  <c r="P122" i="2"/>
  <c r="K126" i="2"/>
  <c r="BF126" i="2" s="1"/>
  <c r="K136" i="2"/>
  <c r="BF136" i="2" s="1"/>
  <c r="K121" i="2"/>
  <c r="BF121" i="2" s="1"/>
  <c r="K120" i="2"/>
  <c r="BF120" i="2" s="1"/>
  <c r="K139" i="2"/>
  <c r="BF139" i="2" s="1"/>
  <c r="T134" i="2"/>
  <c r="R134" i="2"/>
  <c r="J98" i="2" s="1"/>
  <c r="Q134" i="2"/>
  <c r="I98" i="2" s="1"/>
  <c r="J92" i="2"/>
  <c r="BK130" i="2"/>
  <c r="BK131" i="2"/>
  <c r="BK132" i="2"/>
  <c r="BK133" i="2"/>
  <c r="BK134" i="2"/>
  <c r="K134" i="2" s="1"/>
  <c r="K98" i="2" s="1"/>
  <c r="F35" i="2"/>
  <c r="BB95" i="1" s="1"/>
  <c r="BB94" i="1" s="1"/>
  <c r="W29" i="1" s="1"/>
  <c r="F38" i="2"/>
  <c r="BE95" i="1" s="1"/>
  <c r="BE94" i="1" s="1"/>
  <c r="W32" i="1" s="1"/>
  <c r="X122" i="2"/>
  <c r="Q126" i="2"/>
  <c r="F37" i="2"/>
  <c r="BD95" i="1" s="1"/>
  <c r="BD94" i="1" s="1"/>
  <c r="W31" i="1" s="1"/>
  <c r="BK124" i="2"/>
  <c r="R125" i="2"/>
  <c r="T126" i="2"/>
  <c r="Q124" i="2"/>
  <c r="T125" i="2"/>
  <c r="V126" i="2"/>
  <c r="V122" i="2"/>
  <c r="X125" i="2"/>
  <c r="K35" i="2"/>
  <c r="AX95" i="1" s="1"/>
  <c r="Q125" i="2"/>
  <c r="X126" i="2"/>
  <c r="T124" i="2"/>
  <c r="BK122" i="2"/>
  <c r="R123" i="2"/>
  <c r="V124" i="2"/>
  <c r="BK125" i="2"/>
  <c r="BK123" i="2"/>
  <c r="R124" i="2"/>
  <c r="Q123" i="2"/>
  <c r="F39" i="2"/>
  <c r="BF95" i="1" s="1"/>
  <c r="BF94" i="1" s="1"/>
  <c r="W33" i="1" s="1"/>
  <c r="BK128" i="2"/>
  <c r="K124" i="2"/>
  <c r="BF124" i="2" s="1"/>
  <c r="K125" i="2"/>
  <c r="BF125" i="2" s="1"/>
  <c r="K127" i="2"/>
  <c r="BF127" i="2" s="1"/>
  <c r="E85" i="2"/>
  <c r="K129" i="2"/>
  <c r="BF129" i="2" s="1"/>
  <c r="K135" i="2"/>
  <c r="BF135" i="2" s="1"/>
  <c r="K122" i="2"/>
  <c r="BF122" i="2" s="1"/>
  <c r="K123" i="2"/>
  <c r="BF123" i="2" s="1"/>
  <c r="K141" i="2"/>
  <c r="BF141" i="2" s="1"/>
  <c r="AX94" i="1" l="1"/>
  <c r="AK29" i="1" s="1"/>
  <c r="R119" i="2"/>
  <c r="J97" i="2" s="1"/>
  <c r="BA94" i="1"/>
  <c r="BK119" i="2"/>
  <c r="BK118" i="2" s="1"/>
  <c r="K118" i="2" s="1"/>
  <c r="V119" i="2"/>
  <c r="V118" i="2" s="1"/>
  <c r="X119" i="2"/>
  <c r="X118" i="2" s="1"/>
  <c r="Q119" i="2"/>
  <c r="AZ94" i="1"/>
  <c r="T119" i="2"/>
  <c r="T118" i="2" s="1"/>
  <c r="AW95" i="1" s="1"/>
  <c r="AW94" i="1" s="1"/>
  <c r="K36" i="2"/>
  <c r="AY95" i="1" s="1"/>
  <c r="AV95" i="1" s="1"/>
  <c r="F36" i="2"/>
  <c r="BC95" i="1" s="1"/>
  <c r="BC94" i="1" s="1"/>
  <c r="K119" i="2" l="1"/>
  <c r="K97" i="2" s="1"/>
  <c r="R118" i="2"/>
  <c r="J96" i="2" s="1"/>
  <c r="K31" i="2" s="1"/>
  <c r="AT95" i="1" s="1"/>
  <c r="AT94" i="1" s="1"/>
  <c r="Q118" i="2"/>
  <c r="I96" i="2" s="1"/>
  <c r="K30" i="2" s="1"/>
  <c r="AS95" i="1" s="1"/>
  <c r="AS94" i="1" s="1"/>
  <c r="I97" i="2"/>
  <c r="K32" i="2"/>
  <c r="K96" i="2"/>
  <c r="AY94" i="1"/>
  <c r="W30" i="1"/>
  <c r="AK30" i="1" l="1"/>
  <c r="AV94" i="1"/>
  <c r="AG95" i="1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<sst xmlns="http://schemas.openxmlformats.org/spreadsheetml/2006/main" count="520" uniqueCount="211">
  <si>
    <t>Export Komplet</t>
  </si>
  <si>
    <t>2.0</t>
  </si>
  <si>
    <t>False</t>
  </si>
  <si>
    <t>True</t>
  </si>
  <si>
    <t>{772b318c-23a1-4134-acf9-7b0c091a1d46}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</si>
  <si>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</si>
  <si>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</si>
  <si>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</si>
  <si>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</si>
  <si>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</si>
  <si>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</si>
  <si>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</si>
  <si>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01/2026</t>
  </si>
  <si>
    <t>Stavba:</t>
  </si>
  <si>
    <t>Stavba</t>
  </si>
  <si>
    <t>JKSO:</t>
  </si>
  <si>
    <t>KS:</t>
  </si>
  <si>
    <t>Miesto:</t>
  </si>
  <si>
    <t>Miesto</t>
  </si>
  <si>
    <t>Dátum:</t>
  </si>
  <si>
    <t>26. 2. 2026</t>
  </si>
  <si>
    <t>Objednávateľ:</t>
  </si>
  <si>
    <t>IČO:</t>
  </si>
  <si>
    <t xml:space="preserve"> 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</si>
  <si>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</si>
  <si>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</si>
  <si>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</si>
  <si>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</si>
  <si>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</si>
  <si>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</si>
  <si>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</si>
  <si>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</si>
  <si>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</si>
  <si>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</si>
  <si>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</si>
  <si>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</si>
  <si>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</si>
  <si>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</si>
  <si>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</si>
  <si>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</si>
  <si>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</si>
  <si>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</si>
  <si>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</si>
  <si>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</si>
  <si>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</si>
  <si>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</si>
  <si>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</si>
  <si>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</si>
  <si>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</si>
  <si>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</si>
  <si>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</si>
  <si>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</si>
  <si>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</si>
  <si>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</si>
  <si>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</si>
  <si>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</si>
  <si>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</si>
  <si>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</si>
  <si>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</si>
  <si>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</si>
  <si>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</si>
  <si>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</si>
  <si>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</si>
  <si>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</si>
  <si>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</si>
  <si>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</si>
  <si>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</si>
  <si>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</si>
  <si>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</si>
  <si>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</si>
  <si>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</si>
  <si>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</si>
  <si>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</si>
  <si>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</si>
  <si>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</si>
  <si>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</si>
  <si>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</si>
  <si>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Stavba padelových kurtov</t>
  </si>
  <si>
    <t>STA</t>
  </si>
  <si>
    <t>1</t>
  </si>
  <si>
    <t>{5d7f0158-a93e-4b51-acb7-9389adc5d050}</t>
  </si>
  <si>
    <t>KRYCÍ LIST ROZPOČTU</t>
  </si>
  <si>
    <t>Objekt:</t>
  </si>
  <si>
    <t>01 - Stavba padelových kurtov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</si>
  <si>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</si>
  <si>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</si>
  <si>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</si>
  <si>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</si>
  <si>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</si>
  <si>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</si>
  <si>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</si>
  <si>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</si>
  <si>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</si>
  <si>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D1 - 1.1 Stavba padelových kurtov</t>
  </si>
  <si>
    <t>D2 - 1.2 Zariadenie recepcie a šatní, príslušenstvo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</si>
  <si>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</si>
  <si>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</si>
  <si>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</si>
  <si>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</si>
  <si>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</si>
  <si>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</si>
  <si>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</si>
  <si>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</si>
  <si>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</si>
  <si>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</si>
  <si>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</si>
  <si>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</si>
  <si>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</si>
  <si>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</si>
  <si>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</si>
  <si>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</si>
  <si>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</si>
  <si>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1.1 Stavba padelových kurtov</t>
  </si>
  <si>
    <t>ROZPOCET</t>
  </si>
  <si>
    <t>K</t>
  </si>
  <si>
    <t>166821001.S1</t>
  </si>
  <si>
    <t>Tvrdené sklo hr.12mm, EN12150-1, class 1(C)1</t>
  </si>
  <si>
    <t>m2</t>
  </si>
  <si>
    <t>4</t>
  </si>
  <si>
    <t>2</t>
  </si>
  <si>
    <t>-1848343250</t>
  </si>
  <si>
    <t>166822441.S2</t>
  </si>
  <si>
    <t>Oceľový rám 140x60x2mm (Z275 uhlíková oceľ S235S) vo farbe RAL9005</t>
  </si>
  <si>
    <t>m</t>
  </si>
  <si>
    <t>949976044</t>
  </si>
  <si>
    <t>3</t>
  </si>
  <si>
    <t>266821001.S4</t>
  </si>
  <si>
    <t>Elektricky zvárané drôtené pletivo hr.3mm s oceľovým rámom rozmer 3x2m (Z275 uhlíková oceľ S235S) vo farbe RAL9005</t>
  </si>
  <si>
    <t>ks</t>
  </si>
  <si>
    <t>-2106832057</t>
  </si>
  <si>
    <t>266821401.S3</t>
  </si>
  <si>
    <t>Elektricky zvárané drôtené pletivo hr.3mm s oceľovým rámom rozmer 1x2m (Z275 uhlíková oceľ S235S) vo farbe RAL9005</t>
  </si>
  <si>
    <t>-1286233318</t>
  </si>
  <si>
    <t>5</t>
  </si>
  <si>
    <t>266827801.S5</t>
  </si>
  <si>
    <t>1631096368</t>
  </si>
  <si>
    <t>6</t>
  </si>
  <si>
    <t>366815001.S6</t>
  </si>
  <si>
    <t>Drobný montážny materiál (kotvy, skrutky,silikón, lepidlo a iný nevyhnutný materiál na montáž konštrukcie a povrchu padelových kurtov)</t>
  </si>
  <si>
    <t>set</t>
  </si>
  <si>
    <t>739621808</t>
  </si>
  <si>
    <t>7</t>
  </si>
  <si>
    <t>366821085.S7</t>
  </si>
  <si>
    <t>Stĺpiky pre uchytenie padelovej siete, farebne zodpovedajúce zvyšku konštrukcie kurtu. Guľatý tvar bez rohov, s vnútorným napínacím systémom prístupným cez výklopné veko a so skrytou kotviacou doskou</t>
  </si>
  <si>
    <t>831460104</t>
  </si>
  <si>
    <t>8</t>
  </si>
  <si>
    <t>466821001.S8</t>
  </si>
  <si>
    <t>Vysokokvalitná padelová sieť zodpovedajúca FIP štandardom</t>
  </si>
  <si>
    <t>-1615579044</t>
  </si>
  <si>
    <t>9</t>
  </si>
  <si>
    <t>466821091.S9</t>
  </si>
  <si>
    <t>Penový ochranný materiál na obloženie vstupu padelových kurtov, pre zabezpečenie bezpečnosti hráčov</t>
  </si>
  <si>
    <t>116520240</t>
  </si>
  <si>
    <t>10</t>
  </si>
  <si>
    <t>56682100.S10</t>
  </si>
  <si>
    <t>Stĺpy osvetlenia vo farbe RAL9005</t>
  </si>
  <si>
    <t>702078596</t>
  </si>
  <si>
    <t>11</t>
  </si>
  <si>
    <t>56684100.S11</t>
  </si>
  <si>
    <t>Osvetlenie LED PRO 240W v2026 lineárne stmievateľné DALI2, 5000K, 170 lm/W, CRI80, 100–277 V, IP66, 6 kV, LUMILEDS &amp; SOSEN, certifikácie CE/ROHS/ETL</t>
  </si>
  <si>
    <t>1324343762</t>
  </si>
  <si>
    <t>12</t>
  </si>
  <si>
    <t>56684200.S13</t>
  </si>
  <si>
    <t>Umelý trávnik MONDO SUPERCOURT XN INDOOR vo farbe "ČIERNA". Polyetylénové vlákna STX a XNOVA s texturovanými (kučeravými) monofilamentmi, výška vlákna 10 mm a hrúbka 250/160 μm. Hustota 6200 uzlov/m² (celkovo 554400 vlákien/m²). Jemnosť trávnika 10000 Dte</t>
  </si>
  <si>
    <t>-686005108</t>
  </si>
  <si>
    <t>13</t>
  </si>
  <si>
    <t>59682100.S12</t>
  </si>
  <si>
    <t>Umelý trávnik MONDO SUPERCOURT XN INDOOR vo farbe "TERRACOTTA". Polyetylénové vlákna STX a XNOVA s texturovanými (kučeravými) monofilamentmi, výška vlákna 10 mm a hrúbka 250/160 μm. Hustota 6200 uzlov/m² (celkovo 554400 vlákien/m²). Jemnosť trávnika 10000</t>
  </si>
  <si>
    <t>1306092103</t>
  </si>
  <si>
    <t>14</t>
  </si>
  <si>
    <t>76682100.S14</t>
  </si>
  <si>
    <t>Kremičitý piesok frakcie 0,2 – 0,6 mm dodávaný v BIG BAG vreciach pre trávnik s kučeravým monofilamentom (≥ 2 000 kg/set)</t>
  </si>
  <si>
    <t>-1494862377</t>
  </si>
  <si>
    <t>D2</t>
  </si>
  <si>
    <t>1.2 Zariadenie recepcie a šatní, príslušenstvo</t>
  </si>
  <si>
    <t>15</t>
  </si>
  <si>
    <t>766821001.A1</t>
  </si>
  <si>
    <t>Policový regál, rozmer 1790x900x400, nosnosť min. 175kg</t>
  </si>
  <si>
    <t>1873995359</t>
  </si>
  <si>
    <t>16</t>
  </si>
  <si>
    <t>766821001.B1</t>
  </si>
  <si>
    <t>Kovová šatňová skrinka 1360x1720x450. Konštrukcia čiernej farby, dvierka dekor DUB</t>
  </si>
  <si>
    <t>-1446376565</t>
  </si>
  <si>
    <t>17</t>
  </si>
  <si>
    <t>766821001.F1</t>
  </si>
  <si>
    <t>Šatníková lavica 900mm, Konštrukcia čiernej farby, sedák dekor Orech</t>
  </si>
  <si>
    <t>749405920</t>
  </si>
  <si>
    <t>18</t>
  </si>
  <si>
    <t>766821001.O1</t>
  </si>
  <si>
    <t>Sada padelových rakiet (trieda semi-pro)</t>
  </si>
  <si>
    <t>-414650228</t>
  </si>
  <si>
    <t>19</t>
  </si>
  <si>
    <t>766821001.R1</t>
  </si>
  <si>
    <t>Podávač lôpt</t>
  </si>
  <si>
    <t>1922518257</t>
  </si>
  <si>
    <t>766821001.S1</t>
  </si>
  <si>
    <t>A.1 - recepčný pult 1 - 3500x1600x950mm (vyhotovenie v zmysle Prílohy č.1)</t>
  </si>
  <si>
    <t>-816225286</t>
  </si>
  <si>
    <t>21</t>
  </si>
  <si>
    <t>766821001.S2</t>
  </si>
  <si>
    <t>A.2 - recepčný pult 2 - 2310x600x950 (vyhotovenie v zmysle Prílohy č.1)</t>
  </si>
  <si>
    <t>477931128</t>
  </si>
  <si>
    <t>The Grid PADEL HAUS</t>
  </si>
  <si>
    <t>The Grid S.r.o. , Diakovce 1128, 925 81 Diakovce</t>
  </si>
  <si>
    <t>okres Dunajská Streda, obec Kostolné Kračany</t>
  </si>
  <si>
    <t>2511 Iná stavba</t>
  </si>
  <si>
    <t>Ing. Arch. Alena Tokovicsová, Slnečná 562/62, 924 01 Galanta</t>
  </si>
  <si>
    <t>Ing. Arch. Alena Tokovicsová</t>
  </si>
  <si>
    <t>SK2122530377</t>
  </si>
  <si>
    <t>Nosný stĺp 300x50x2mm s kotviacimi platňami 26x19x1cm (Z275 uhlíková oceľ S235S) vo farbe RAL9005</t>
  </si>
  <si>
    <t>DPH bude účtovaná v zmysle platných zákonov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</si>
</sst>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b/>
      <sz val="12"/>
      <color rgb="FF969696"/>
      <name val="Arial CE"/>
      <charset val="1"/>
    </font>
    <font>
      <sz val="12"/>
      <name val="Arial CE"/>
      <charset val="1"/>
    </font>
    <font>
      <sz val="18"/>
      <color theme="10"/>
      <name val="Wingdings 2"/>
      <charset val="1"/>
    </font>
    <font>
      <u/>
      <sz val="11"/>
      <color theme="10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9" fillId="0" borderId="0" applyBorder="0" applyProtection="0"/>
  </cellStyleXfs>
  <cellXfs count="169">
    <xf numFmtId="0" fontId="0" fillId="0" borderId="0" xfId="0"/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6" fillId="0" borderId="18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" fontId="15" fillId="0" borderId="0" xfId="0" applyNumberFormat="1" applyFont="1"/>
    <xf numFmtId="4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30" fillId="0" borderId="18" xfId="0" applyFont="1" applyBorder="1"/>
    <xf numFmtId="4" fontId="30" fillId="0" borderId="0" xfId="0" applyNumberFormat="1" applyFont="1"/>
    <xf numFmtId="166" fontId="30" fillId="0" borderId="0" xfId="0" applyNumberFormat="1" applyFont="1"/>
    <xf numFmtId="166" fontId="30" fillId="0" borderId="14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4" fontId="1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14" fillId="0" borderId="14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4" fontId="14" fillId="0" borderId="20" xfId="0" applyNumberFormat="1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4" fontId="10" fillId="3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5" borderId="0" xfId="0" applyFill="1" applyAlignment="1">
      <alignment vertical="center"/>
    </xf>
    <xf numFmtId="3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zoomScaleNormal="100" workbookViewId="0"/>
  </sheetViews>
  <sheetFormatPr defaultColWidth="8.5" defaultRowHeight="12.75" customHeight="1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 customWidth="1"/>
  </cols>
  <sheetData>
    <row r="1" spans="1:74" ht="11.25">
      <c r="A1" s="5" t="s">
        <v>0</v>
      </c>
      <c r="AZ1" s="5"/>
      <c r="BA1" s="5" t="s">
        <v>1</v>
      </c>
      <c r="BB1" s="5"/>
      <c r="BT1" s="5" t="s">
        <v>2</v>
      </c>
      <c r="BU1" s="5" t="s">
        <v>3</v>
      </c>
      <c r="BV1" s="5" t="s">
        <v>4</v>
      </c>
    </row>
    <row r="2" spans="1:74" ht="36.950000000000003" customHeight="1">
      <c r="AR2" s="160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S2" s="6" t="s">
        <v>6</v>
      </c>
      <c r="BT2" s="6" t="s">
        <v>7</v>
      </c>
    </row>
    <row r="3" spans="1:74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  <c r="BS3" s="6" t="s">
        <v>6</v>
      </c>
      <c r="BT3" s="6" t="s">
        <v>7</v>
      </c>
    </row>
    <row r="4" spans="1:74" ht="24.95" customHeight="1">
      <c r="B4" s="9"/>
      <c r="D4" s="10" t="s">
        <v>8</v>
      </c>
      <c r="AR4" s="9"/>
      <c r="AS4" s="11" t="s">
        <v>9</v>
      </c>
      <c r="BS4" s="6" t="s">
        <v>10</v>
      </c>
    </row>
    <row r="5" spans="1:74" ht="12" customHeight="1">
      <c r="B5" s="9"/>
      <c r="D5" s="12" t="s">
        <v>11</v>
      </c>
      <c r="K5" s="161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R5" s="9"/>
      <c r="BS5" s="6" t="s">
        <v>6</v>
      </c>
    </row>
    <row r="6" spans="1:74" ht="36.950000000000003" customHeight="1">
      <c r="B6" s="9"/>
      <c r="D6" s="13" t="s">
        <v>13</v>
      </c>
      <c r="K6" s="162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R6" s="9"/>
      <c r="BS6" s="6" t="s">
        <v>6</v>
      </c>
    </row>
    <row r="7" spans="1:74" ht="12" customHeight="1">
      <c r="B7" s="9"/>
      <c r="D7" s="14" t="s">
        <v>15</v>
      </c>
      <c r="K7" s="4"/>
      <c r="AK7" s="14" t="s">
        <v>16</v>
      </c>
      <c r="AN7" s="4"/>
      <c r="AR7" s="9"/>
      <c r="BS7" s="6" t="s">
        <v>6</v>
      </c>
    </row>
    <row r="8" spans="1:74" ht="12" customHeight="1">
      <c r="B8" s="9"/>
      <c r="D8" s="14" t="s">
        <v>17</v>
      </c>
      <c r="K8" s="4" t="s">
        <v>18</v>
      </c>
      <c r="AK8" s="14" t="s">
        <v>19</v>
      </c>
      <c r="AN8" s="4" t="s">
        <v>20</v>
      </c>
      <c r="AR8" s="9"/>
      <c r="BS8" s="6" t="s">
        <v>6</v>
      </c>
    </row>
    <row r="9" spans="1:74" ht="14.45" customHeight="1">
      <c r="B9" s="9"/>
      <c r="AR9" s="9"/>
      <c r="BS9" s="6" t="s">
        <v>6</v>
      </c>
    </row>
    <row r="10" spans="1:74" ht="12" customHeight="1">
      <c r="B10" s="9"/>
      <c r="D10" s="14" t="s">
        <v>21</v>
      </c>
      <c r="AK10" s="14" t="s">
        <v>22</v>
      </c>
      <c r="AN10" s="4"/>
      <c r="AR10" s="9"/>
      <c r="BS10" s="6" t="s">
        <v>6</v>
      </c>
    </row>
    <row r="11" spans="1:74" ht="18.600000000000001" customHeight="1">
      <c r="B11" s="9"/>
      <c r="E11" s="4" t="s">
        <v>23</v>
      </c>
      <c r="AK11" s="14" t="s">
        <v>24</v>
      </c>
      <c r="AN11" s="4"/>
      <c r="AR11" s="9"/>
      <c r="BS11" s="6" t="s">
        <v>6</v>
      </c>
    </row>
    <row r="12" spans="1:74" ht="6.95" customHeight="1">
      <c r="B12" s="9"/>
      <c r="AR12" s="9"/>
      <c r="BS12" s="6" t="s">
        <v>6</v>
      </c>
    </row>
    <row r="13" spans="1:74" ht="12" customHeight="1">
      <c r="B13" s="9"/>
      <c r="D13" s="14" t="s">
        <v>25</v>
      </c>
      <c r="AK13" s="14" t="s">
        <v>22</v>
      </c>
      <c r="AN13" s="4"/>
      <c r="AR13" s="9"/>
      <c r="BS13" s="6" t="s">
        <v>6</v>
      </c>
    </row>
    <row r="14" spans="1:74">
      <c r="B14" s="9"/>
      <c r="E14" s="4" t="s">
        <v>23</v>
      </c>
      <c r="AK14" s="14" t="s">
        <v>24</v>
      </c>
      <c r="AN14" s="4"/>
      <c r="AR14" s="9"/>
      <c r="BS14" s="6" t="s">
        <v>6</v>
      </c>
    </row>
    <row r="15" spans="1:74" ht="6.95" customHeight="1">
      <c r="B15" s="9"/>
      <c r="AR15" s="9"/>
      <c r="BS15" s="6" t="s">
        <v>2</v>
      </c>
    </row>
    <row r="16" spans="1:74" ht="12" customHeight="1">
      <c r="B16" s="9"/>
      <c r="D16" s="14" t="s">
        <v>26</v>
      </c>
      <c r="AK16" s="14" t="s">
        <v>22</v>
      </c>
      <c r="AN16" s="4"/>
      <c r="AR16" s="9"/>
      <c r="BS16" s="6" t="s">
        <v>2</v>
      </c>
    </row>
    <row r="17" spans="2:71" ht="18.600000000000001" customHeight="1">
      <c r="B17" s="9"/>
      <c r="E17" s="4" t="s">
        <v>23</v>
      </c>
      <c r="AK17" s="14" t="s">
        <v>24</v>
      </c>
      <c r="AN17" s="4"/>
      <c r="AR17" s="9"/>
      <c r="BS17" s="6" t="s">
        <v>3</v>
      </c>
    </row>
    <row r="18" spans="2:71" ht="6.95" customHeight="1">
      <c r="B18" s="9"/>
      <c r="AR18" s="9"/>
      <c r="BS18" s="6" t="s">
        <v>6</v>
      </c>
    </row>
    <row r="19" spans="2:71" ht="12" customHeight="1">
      <c r="B19" s="9"/>
      <c r="D19" s="14" t="s">
        <v>27</v>
      </c>
      <c r="AK19" s="14" t="s">
        <v>22</v>
      </c>
      <c r="AN19" s="4"/>
      <c r="AR19" s="9"/>
      <c r="BS19" s="6" t="s">
        <v>6</v>
      </c>
    </row>
    <row r="20" spans="2:71" ht="18.600000000000001" customHeight="1">
      <c r="B20" s="9"/>
      <c r="E20" s="4" t="s">
        <v>23</v>
      </c>
      <c r="AK20" s="14" t="s">
        <v>24</v>
      </c>
      <c r="AN20" s="4"/>
      <c r="AR20" s="9"/>
      <c r="BS20" s="6" t="s">
        <v>3</v>
      </c>
    </row>
    <row r="21" spans="2:71" ht="6.95" customHeight="1">
      <c r="B21" s="9"/>
      <c r="AR21" s="9"/>
    </row>
    <row r="22" spans="2:71" ht="12" customHeight="1">
      <c r="B22" s="9"/>
      <c r="D22" s="14" t="s">
        <v>28</v>
      </c>
      <c r="AR22" s="9"/>
    </row>
    <row r="23" spans="2:71" ht="16.5" customHeight="1">
      <c r="B23" s="9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9"/>
    </row>
    <row r="24" spans="2:71" ht="6.95" customHeight="1">
      <c r="B24" s="9"/>
      <c r="AR24" s="9"/>
    </row>
    <row r="25" spans="2:71" ht="6.95" customHeight="1">
      <c r="B25" s="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R25" s="9"/>
    </row>
    <row r="26" spans="2:71" s="16" customFormat="1" ht="25.9" customHeight="1">
      <c r="B26" s="17"/>
      <c r="D26" s="18" t="s">
        <v>29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64">
        <f>ROUND(AG94,2)</f>
        <v>0</v>
      </c>
      <c r="AL26" s="164"/>
      <c r="AM26" s="164"/>
      <c r="AN26" s="164"/>
      <c r="AO26" s="164"/>
      <c r="AR26" s="17"/>
    </row>
    <row r="27" spans="2:71" s="16" customFormat="1" ht="6.95" customHeight="1">
      <c r="B27" s="17"/>
      <c r="AR27" s="17"/>
    </row>
    <row r="28" spans="2:71" s="16" customFormat="1">
      <c r="B28" s="17"/>
      <c r="L28" s="159" t="s">
        <v>30</v>
      </c>
      <c r="M28" s="159"/>
      <c r="N28" s="159"/>
      <c r="O28" s="159"/>
      <c r="P28" s="159"/>
      <c r="W28" s="159" t="s">
        <v>31</v>
      </c>
      <c r="X28" s="159"/>
      <c r="Y28" s="159"/>
      <c r="Z28" s="159"/>
      <c r="AA28" s="159"/>
      <c r="AB28" s="159"/>
      <c r="AC28" s="159"/>
      <c r="AD28" s="159"/>
      <c r="AE28" s="159"/>
      <c r="AK28" s="159" t="s">
        <v>32</v>
      </c>
      <c r="AL28" s="159"/>
      <c r="AM28" s="159"/>
      <c r="AN28" s="159"/>
      <c r="AO28" s="159"/>
      <c r="AR28" s="17"/>
    </row>
    <row r="29" spans="2:71" s="20" customFormat="1" ht="14.45" customHeight="1">
      <c r="B29" s="21"/>
      <c r="D29" s="14" t="s">
        <v>33</v>
      </c>
      <c r="F29" s="22" t="s">
        <v>34</v>
      </c>
      <c r="L29" s="157">
        <v>0.2</v>
      </c>
      <c r="M29" s="157"/>
      <c r="N29" s="157"/>
      <c r="O29" s="157"/>
      <c r="P29" s="157"/>
      <c r="W29" s="158">
        <f>ROUND(BB94, 2)</f>
        <v>0</v>
      </c>
      <c r="X29" s="158"/>
      <c r="Y29" s="158"/>
      <c r="Z29" s="158"/>
      <c r="AA29" s="158"/>
      <c r="AB29" s="158"/>
      <c r="AC29" s="158"/>
      <c r="AD29" s="158"/>
      <c r="AE29" s="158"/>
      <c r="AK29" s="158">
        <f>ROUND(AX94, 2)</f>
        <v>0</v>
      </c>
      <c r="AL29" s="158"/>
      <c r="AM29" s="158"/>
      <c r="AN29" s="158"/>
      <c r="AO29" s="158"/>
      <c r="AR29" s="21"/>
    </row>
    <row r="30" spans="2:71" s="20" customFormat="1" ht="14.45" customHeight="1">
      <c r="B30" s="21"/>
      <c r="F30" s="22" t="s">
        <v>35</v>
      </c>
      <c r="L30" s="157">
        <v>0.2</v>
      </c>
      <c r="M30" s="157"/>
      <c r="N30" s="157"/>
      <c r="O30" s="157"/>
      <c r="P30" s="157"/>
      <c r="W30" s="158">
        <f>ROUND(BC94, 2)</f>
        <v>0</v>
      </c>
      <c r="X30" s="158"/>
      <c r="Y30" s="158"/>
      <c r="Z30" s="158"/>
      <c r="AA30" s="158"/>
      <c r="AB30" s="158"/>
      <c r="AC30" s="158"/>
      <c r="AD30" s="158"/>
      <c r="AE30" s="158"/>
      <c r="AK30" s="158">
        <f>ROUND(AY94, 2)</f>
        <v>0</v>
      </c>
      <c r="AL30" s="158"/>
      <c r="AM30" s="158"/>
      <c r="AN30" s="158"/>
      <c r="AO30" s="158"/>
      <c r="AR30" s="21"/>
    </row>
    <row r="31" spans="2:71" s="20" customFormat="1" ht="14.45" hidden="1" customHeight="1">
      <c r="B31" s="21"/>
      <c r="F31" s="14" t="s">
        <v>36</v>
      </c>
      <c r="L31" s="157">
        <v>0.2</v>
      </c>
      <c r="M31" s="157"/>
      <c r="N31" s="157"/>
      <c r="O31" s="157"/>
      <c r="P31" s="157"/>
      <c r="W31" s="158">
        <f>ROUND(BD94, 2)</f>
        <v>0</v>
      </c>
      <c r="X31" s="158"/>
      <c r="Y31" s="158"/>
      <c r="Z31" s="158"/>
      <c r="AA31" s="158"/>
      <c r="AB31" s="158"/>
      <c r="AC31" s="158"/>
      <c r="AD31" s="158"/>
      <c r="AE31" s="158"/>
      <c r="AK31" s="158">
        <v>0</v>
      </c>
      <c r="AL31" s="158"/>
      <c r="AM31" s="158"/>
      <c r="AN31" s="158"/>
      <c r="AO31" s="158"/>
      <c r="AR31" s="21"/>
    </row>
    <row r="32" spans="2:71" s="20" customFormat="1" ht="14.45" hidden="1" customHeight="1">
      <c r="B32" s="21"/>
      <c r="F32" s="14" t="s">
        <v>37</v>
      </c>
      <c r="L32" s="157">
        <v>0.2</v>
      </c>
      <c r="M32" s="157"/>
      <c r="N32" s="157"/>
      <c r="O32" s="157"/>
      <c r="P32" s="157"/>
      <c r="W32" s="158">
        <f>ROUND(BE94, 2)</f>
        <v>0</v>
      </c>
      <c r="X32" s="158"/>
      <c r="Y32" s="158"/>
      <c r="Z32" s="158"/>
      <c r="AA32" s="158"/>
      <c r="AB32" s="158"/>
      <c r="AC32" s="158"/>
      <c r="AD32" s="158"/>
      <c r="AE32" s="158"/>
      <c r="AK32" s="158">
        <v>0</v>
      </c>
      <c r="AL32" s="158"/>
      <c r="AM32" s="158"/>
      <c r="AN32" s="158"/>
      <c r="AO32" s="158"/>
      <c r="AR32" s="21"/>
    </row>
    <row r="33" spans="2:44" s="20" customFormat="1" ht="14.45" hidden="1" customHeight="1">
      <c r="B33" s="21"/>
      <c r="F33" s="22" t="s">
        <v>38</v>
      </c>
      <c r="L33" s="157">
        <v>0</v>
      </c>
      <c r="M33" s="157"/>
      <c r="N33" s="157"/>
      <c r="O33" s="157"/>
      <c r="P33" s="157"/>
      <c r="W33" s="158">
        <f>ROUND(BF94, 2)</f>
        <v>0</v>
      </c>
      <c r="X33" s="158"/>
      <c r="Y33" s="158"/>
      <c r="Z33" s="158"/>
      <c r="AA33" s="158"/>
      <c r="AB33" s="158"/>
      <c r="AC33" s="158"/>
      <c r="AD33" s="158"/>
      <c r="AE33" s="158"/>
      <c r="AK33" s="158">
        <v>0</v>
      </c>
      <c r="AL33" s="158"/>
      <c r="AM33" s="158"/>
      <c r="AN33" s="158"/>
      <c r="AO33" s="158"/>
      <c r="AR33" s="21"/>
    </row>
    <row r="34" spans="2:44" s="16" customFormat="1" ht="6.95" customHeight="1">
      <c r="B34" s="17"/>
      <c r="AR34" s="17"/>
    </row>
    <row r="35" spans="2:44" s="16" customFormat="1" ht="25.9" customHeight="1">
      <c r="B35" s="17"/>
      <c r="C35" s="23"/>
      <c r="D35" s="24" t="s">
        <v>39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40</v>
      </c>
      <c r="U35" s="25"/>
      <c r="V35" s="25"/>
      <c r="W35" s="25"/>
      <c r="X35" s="153" t="s">
        <v>41</v>
      </c>
      <c r="Y35" s="153"/>
      <c r="Z35" s="153"/>
      <c r="AA35" s="153"/>
      <c r="AB35" s="153"/>
      <c r="AC35" s="25"/>
      <c r="AD35" s="25"/>
      <c r="AE35" s="25"/>
      <c r="AF35" s="25"/>
      <c r="AG35" s="25"/>
      <c r="AH35" s="25"/>
      <c r="AI35" s="25"/>
      <c r="AJ35" s="25"/>
      <c r="AK35" s="154">
        <f>SUM(AK26:AK33)</f>
        <v>0</v>
      </c>
      <c r="AL35" s="154"/>
      <c r="AM35" s="154"/>
      <c r="AN35" s="154"/>
      <c r="AO35" s="154"/>
      <c r="AP35" s="23"/>
      <c r="AQ35" s="23"/>
      <c r="AR35" s="17"/>
    </row>
    <row r="36" spans="2:44" s="16" customFormat="1" ht="6.95" customHeight="1">
      <c r="B36" s="17"/>
      <c r="AR36" s="17"/>
    </row>
    <row r="37" spans="2:44" s="16" customFormat="1" ht="14.45" customHeight="1">
      <c r="B37" s="17"/>
      <c r="AR37" s="17"/>
    </row>
    <row r="38" spans="2:44" ht="14.45" customHeight="1">
      <c r="B38" s="9"/>
      <c r="AR38" s="9"/>
    </row>
    <row r="39" spans="2:44" ht="14.45" customHeight="1">
      <c r="B39" s="9"/>
      <c r="AR39" s="9"/>
    </row>
    <row r="40" spans="2:44" ht="14.45" customHeight="1">
      <c r="B40" s="9"/>
      <c r="AR40" s="9"/>
    </row>
    <row r="41" spans="2:44" ht="14.45" customHeight="1">
      <c r="B41" s="9"/>
      <c r="AR41" s="9"/>
    </row>
    <row r="42" spans="2:44" ht="14.45" customHeight="1">
      <c r="B42" s="9"/>
      <c r="AR42" s="9"/>
    </row>
    <row r="43" spans="2:44" ht="14.45" customHeight="1">
      <c r="B43" s="9"/>
      <c r="AR43" s="9"/>
    </row>
    <row r="44" spans="2:44" ht="14.45" customHeight="1">
      <c r="B44" s="9"/>
      <c r="AR44" s="9"/>
    </row>
    <row r="45" spans="2:44" ht="14.45" customHeight="1">
      <c r="B45" s="9"/>
      <c r="AR45" s="9"/>
    </row>
    <row r="46" spans="2:44" ht="14.45" customHeight="1">
      <c r="B46" s="9"/>
      <c r="AR46" s="9"/>
    </row>
    <row r="47" spans="2:44" ht="14.45" customHeight="1">
      <c r="B47" s="9"/>
      <c r="AR47" s="9"/>
    </row>
    <row r="48" spans="2:44" ht="14.45" customHeight="1">
      <c r="B48" s="9"/>
      <c r="AR48" s="9"/>
    </row>
    <row r="49" spans="2:44" s="16" customFormat="1" ht="14.45" customHeight="1">
      <c r="B49" s="17"/>
      <c r="D49" s="27" t="s">
        <v>42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7" t="s">
        <v>43</v>
      </c>
      <c r="AI49" s="28"/>
      <c r="AJ49" s="28"/>
      <c r="AK49" s="28"/>
      <c r="AL49" s="28"/>
      <c r="AM49" s="28"/>
      <c r="AN49" s="28"/>
      <c r="AO49" s="28"/>
      <c r="AR49" s="17"/>
    </row>
    <row r="50" spans="2:44" ht="11.25">
      <c r="B50" s="9"/>
      <c r="AR50" s="9"/>
    </row>
    <row r="51" spans="2:44" ht="11.25">
      <c r="B51" s="9"/>
      <c r="AR51" s="9"/>
    </row>
    <row r="52" spans="2:44" ht="11.25">
      <c r="B52" s="9"/>
      <c r="AR52" s="9"/>
    </row>
    <row r="53" spans="2:44" ht="11.25">
      <c r="B53" s="9"/>
      <c r="AR53" s="9"/>
    </row>
    <row r="54" spans="2:44" ht="11.25">
      <c r="B54" s="9"/>
      <c r="AR54" s="9"/>
    </row>
    <row r="55" spans="2:44" ht="11.25">
      <c r="B55" s="9"/>
      <c r="AR55" s="9"/>
    </row>
    <row r="56" spans="2:44" ht="11.25">
      <c r="B56" s="9"/>
      <c r="AR56" s="9"/>
    </row>
    <row r="57" spans="2:44" ht="11.25">
      <c r="B57" s="9"/>
      <c r="AR57" s="9"/>
    </row>
    <row r="58" spans="2:44" ht="11.25">
      <c r="B58" s="9"/>
      <c r="AR58" s="9"/>
    </row>
    <row r="59" spans="2:44" ht="11.25">
      <c r="B59" s="9"/>
      <c r="AR59" s="9"/>
    </row>
    <row r="60" spans="2:44" s="16" customFormat="1">
      <c r="B60" s="17"/>
      <c r="D60" s="29" t="s">
        <v>44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9" t="s">
        <v>45</v>
      </c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9" t="s">
        <v>44</v>
      </c>
      <c r="AI60" s="19"/>
      <c r="AJ60" s="19"/>
      <c r="AK60" s="19"/>
      <c r="AL60" s="19"/>
      <c r="AM60" s="29" t="s">
        <v>45</v>
      </c>
      <c r="AN60" s="19"/>
      <c r="AO60" s="19"/>
      <c r="AR60" s="17"/>
    </row>
    <row r="61" spans="2:44" ht="11.25">
      <c r="B61" s="9"/>
      <c r="AR61" s="9"/>
    </row>
    <row r="62" spans="2:44" ht="11.25">
      <c r="B62" s="9"/>
      <c r="AR62" s="9"/>
    </row>
    <row r="63" spans="2:44" ht="11.25">
      <c r="B63" s="9"/>
      <c r="AR63" s="9"/>
    </row>
    <row r="64" spans="2:44" s="16" customFormat="1">
      <c r="B64" s="17"/>
      <c r="D64" s="27" t="s">
        <v>46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7" t="s">
        <v>47</v>
      </c>
      <c r="AI64" s="28"/>
      <c r="AJ64" s="28"/>
      <c r="AK64" s="28"/>
      <c r="AL64" s="28"/>
      <c r="AM64" s="28"/>
      <c r="AN64" s="28"/>
      <c r="AO64" s="28"/>
      <c r="AR64" s="17"/>
    </row>
    <row r="65" spans="2:44" ht="11.25">
      <c r="B65" s="9"/>
      <c r="AR65" s="9"/>
    </row>
    <row r="66" spans="2:44" ht="11.25">
      <c r="B66" s="9"/>
      <c r="AR66" s="9"/>
    </row>
    <row r="67" spans="2:44" ht="11.25">
      <c r="B67" s="9"/>
      <c r="AR67" s="9"/>
    </row>
    <row r="68" spans="2:44" ht="11.25">
      <c r="B68" s="9"/>
      <c r="AR68" s="9"/>
    </row>
    <row r="69" spans="2:44" ht="11.25">
      <c r="B69" s="9"/>
      <c r="AR69" s="9"/>
    </row>
    <row r="70" spans="2:44" ht="11.25">
      <c r="B70" s="9"/>
      <c r="AR70" s="9"/>
    </row>
    <row r="71" spans="2:44" ht="11.25">
      <c r="B71" s="9"/>
      <c r="AR71" s="9"/>
    </row>
    <row r="72" spans="2:44" ht="11.25">
      <c r="B72" s="9"/>
      <c r="AR72" s="9"/>
    </row>
    <row r="73" spans="2:44" ht="11.25">
      <c r="B73" s="9"/>
      <c r="AR73" s="9"/>
    </row>
    <row r="74" spans="2:44" ht="11.25">
      <c r="B74" s="9"/>
      <c r="AR74" s="9"/>
    </row>
    <row r="75" spans="2:44" s="16" customFormat="1">
      <c r="B75" s="17"/>
      <c r="D75" s="29" t="s">
        <v>44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9" t="s">
        <v>45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9" t="s">
        <v>44</v>
      </c>
      <c r="AI75" s="19"/>
      <c r="AJ75" s="19"/>
      <c r="AK75" s="19"/>
      <c r="AL75" s="19"/>
      <c r="AM75" s="29" t="s">
        <v>45</v>
      </c>
      <c r="AN75" s="19"/>
      <c r="AO75" s="19"/>
      <c r="AR75" s="17"/>
    </row>
    <row r="76" spans="2:44" s="16" customFormat="1" ht="11.25">
      <c r="B76" s="17"/>
      <c r="AR76" s="17"/>
    </row>
    <row r="77" spans="2:44" s="16" customFormat="1" ht="6.9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7"/>
    </row>
    <row r="81" spans="1:91" s="16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7"/>
    </row>
    <row r="82" spans="1:91" s="16" customFormat="1" ht="24.95" customHeight="1">
      <c r="B82" s="17"/>
      <c r="C82" s="10" t="s">
        <v>48</v>
      </c>
      <c r="AR82" s="17"/>
    </row>
    <row r="83" spans="1:91" s="16" customFormat="1" ht="6.95" customHeight="1">
      <c r="B83" s="17"/>
      <c r="AR83" s="17"/>
    </row>
    <row r="84" spans="1:91" s="34" customFormat="1" ht="12" customHeight="1">
      <c r="B84" s="35"/>
      <c r="C84" s="14" t="s">
        <v>11</v>
      </c>
      <c r="L84" s="34" t="str">
        <f>K5</f>
        <v>01/2026</v>
      </c>
      <c r="AR84" s="35"/>
    </row>
    <row r="85" spans="1:91" s="36" customFormat="1" ht="36.950000000000003" customHeight="1">
      <c r="B85" s="37"/>
      <c r="C85" s="38" t="s">
        <v>13</v>
      </c>
      <c r="L85" s="155" t="str">
        <f>K6</f>
        <v>Stavba</v>
      </c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R85" s="37"/>
    </row>
    <row r="86" spans="1:91" s="16" customFormat="1" ht="6.95" customHeight="1">
      <c r="B86" s="17"/>
      <c r="AR86" s="17"/>
    </row>
    <row r="87" spans="1:91" s="16" customFormat="1" ht="12" customHeight="1">
      <c r="B87" s="17"/>
      <c r="C87" s="14" t="s">
        <v>17</v>
      </c>
      <c r="L87" s="39" t="str">
        <f>IF(K8="","",K8)</f>
        <v>Miesto</v>
      </c>
      <c r="AI87" s="14" t="s">
        <v>19</v>
      </c>
      <c r="AM87" s="156" t="str">
        <f>IF(AN8= "","",AN8)</f>
        <v>26. 2. 2026</v>
      </c>
      <c r="AN87" s="156"/>
      <c r="AR87" s="17"/>
    </row>
    <row r="88" spans="1:91" s="16" customFormat="1" ht="6.95" customHeight="1">
      <c r="B88" s="17"/>
      <c r="AR88" s="17"/>
    </row>
    <row r="89" spans="1:91" s="16" customFormat="1" ht="15.2" customHeight="1">
      <c r="B89" s="17"/>
      <c r="C89" s="14" t="s">
        <v>21</v>
      </c>
      <c r="L89" s="34" t="str">
        <f>IF(E11= "","",E11)</f>
        <v xml:space="preserve"> </v>
      </c>
      <c r="AI89" s="14" t="s">
        <v>26</v>
      </c>
      <c r="AM89" s="148" t="str">
        <f>IF(E17="","",E17)</f>
        <v xml:space="preserve"> </v>
      </c>
      <c r="AN89" s="148"/>
      <c r="AO89" s="148"/>
      <c r="AP89" s="148"/>
      <c r="AR89" s="17"/>
      <c r="AS89" s="147" t="s">
        <v>49</v>
      </c>
      <c r="AT89" s="147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1"/>
    </row>
    <row r="90" spans="1:91" s="16" customFormat="1" ht="15.2" customHeight="1">
      <c r="B90" s="17"/>
      <c r="C90" s="14" t="s">
        <v>25</v>
      </c>
      <c r="L90" s="34" t="str">
        <f>IF(E14="","",E14)</f>
        <v xml:space="preserve"> </v>
      </c>
      <c r="AI90" s="14" t="s">
        <v>27</v>
      </c>
      <c r="AM90" s="148" t="str">
        <f>IF(E20="","",E20)</f>
        <v xml:space="preserve"> </v>
      </c>
      <c r="AN90" s="148"/>
      <c r="AO90" s="148"/>
      <c r="AP90" s="148"/>
      <c r="AR90" s="17"/>
      <c r="AS90" s="147"/>
      <c r="AT90" s="147"/>
      <c r="BF90" s="42"/>
    </row>
    <row r="91" spans="1:91" s="16" customFormat="1" ht="10.9" customHeight="1">
      <c r="B91" s="17"/>
      <c r="AR91" s="17"/>
      <c r="AS91" s="147"/>
      <c r="AT91" s="147"/>
      <c r="BF91" s="42"/>
    </row>
    <row r="92" spans="1:91" s="16" customFormat="1" ht="29.25" customHeight="1">
      <c r="B92" s="17"/>
      <c r="C92" s="149" t="s">
        <v>50</v>
      </c>
      <c r="D92" s="149"/>
      <c r="E92" s="149"/>
      <c r="F92" s="149"/>
      <c r="G92" s="149"/>
      <c r="H92" s="43"/>
      <c r="I92" s="150" t="s">
        <v>51</v>
      </c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1" t="s">
        <v>52</v>
      </c>
      <c r="AH92" s="151"/>
      <c r="AI92" s="151"/>
      <c r="AJ92" s="151"/>
      <c r="AK92" s="151"/>
      <c r="AL92" s="151"/>
      <c r="AM92" s="151"/>
      <c r="AN92" s="152" t="s">
        <v>53</v>
      </c>
      <c r="AO92" s="152"/>
      <c r="AP92" s="152"/>
      <c r="AQ92" s="44" t="s">
        <v>54</v>
      </c>
      <c r="AR92" s="17"/>
      <c r="AS92" s="45" t="s">
        <v>55</v>
      </c>
      <c r="AT92" s="46" t="s">
        <v>56</v>
      </c>
      <c r="AU92" s="46" t="s">
        <v>57</v>
      </c>
      <c r="AV92" s="46" t="s">
        <v>58</v>
      </c>
      <c r="AW92" s="46" t="s">
        <v>59</v>
      </c>
      <c r="AX92" s="46" t="s">
        <v>60</v>
      </c>
      <c r="AY92" s="46" t="s">
        <v>61</v>
      </c>
      <c r="AZ92" s="46" t="s">
        <v>62</v>
      </c>
      <c r="BA92" s="46" t="s">
        <v>63</v>
      </c>
      <c r="BB92" s="46" t="s">
        <v>64</v>
      </c>
      <c r="BC92" s="46" t="s">
        <v>65</v>
      </c>
      <c r="BD92" s="46" t="s">
        <v>66</v>
      </c>
      <c r="BE92" s="46" t="s">
        <v>67</v>
      </c>
      <c r="BF92" s="47" t="s">
        <v>68</v>
      </c>
    </row>
    <row r="93" spans="1:91" s="16" customFormat="1" ht="10.9" customHeight="1">
      <c r="B93" s="17"/>
      <c r="AR93" s="17"/>
      <c r="AS93" s="48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1"/>
    </row>
    <row r="94" spans="1:91" s="49" customFormat="1" ht="32.450000000000003" customHeight="1">
      <c r="B94" s="50"/>
      <c r="C94" s="51" t="s">
        <v>69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43">
        <f>ROUND(AG95,2)</f>
        <v>0</v>
      </c>
      <c r="AH94" s="143"/>
      <c r="AI94" s="143"/>
      <c r="AJ94" s="143"/>
      <c r="AK94" s="143"/>
      <c r="AL94" s="143"/>
      <c r="AM94" s="143"/>
      <c r="AN94" s="144">
        <f>SUM(AG94,AV94)</f>
        <v>0</v>
      </c>
      <c r="AO94" s="144"/>
      <c r="AP94" s="144"/>
      <c r="AQ94" s="54"/>
      <c r="AR94" s="50"/>
      <c r="AS94" s="55">
        <f>ROUND(AS95,2)</f>
        <v>0</v>
      </c>
      <c r="AT94" s="56">
        <f>ROUND(AT95,2)</f>
        <v>0</v>
      </c>
      <c r="AU94" s="57">
        <f>ROUND(AU95,2)</f>
        <v>0</v>
      </c>
      <c r="AV94" s="57">
        <f>ROUND(SUM(AX94:AY94),2)</f>
        <v>0</v>
      </c>
      <c r="AW94" s="58">
        <f>ROUND(AW95,5)</f>
        <v>0</v>
      </c>
      <c r="AX94" s="57">
        <f>ROUND(BB94*L29,2)</f>
        <v>0</v>
      </c>
      <c r="AY94" s="57">
        <f>ROUND(BC94*L30,2)</f>
        <v>0</v>
      </c>
      <c r="AZ94" s="57">
        <f>ROUND(BD94*L29,2)</f>
        <v>0</v>
      </c>
      <c r="BA94" s="57">
        <f>ROUND(BE94*L30,2)</f>
        <v>0</v>
      </c>
      <c r="BB94" s="57">
        <f>ROUND(BB95,2)</f>
        <v>0</v>
      </c>
      <c r="BC94" s="57">
        <f>ROUND(BC95,2)</f>
        <v>0</v>
      </c>
      <c r="BD94" s="57">
        <f>ROUND(BD95,2)</f>
        <v>0</v>
      </c>
      <c r="BE94" s="57">
        <f>ROUND(BE95,2)</f>
        <v>0</v>
      </c>
      <c r="BF94" s="59">
        <f>ROUND(BF95,2)</f>
        <v>0</v>
      </c>
      <c r="BS94" s="60" t="s">
        <v>70</v>
      </c>
      <c r="BT94" s="60" t="s">
        <v>71</v>
      </c>
      <c r="BU94" s="61" t="s">
        <v>72</v>
      </c>
      <c r="BV94" s="60" t="s">
        <v>73</v>
      </c>
      <c r="BW94" s="60" t="s">
        <v>4</v>
      </c>
      <c r="BX94" s="60" t="s">
        <v>74</v>
      </c>
      <c r="CL94" s="60"/>
    </row>
    <row r="95" spans="1:91" s="71" customFormat="1" ht="16.5" customHeight="1">
      <c r="A95" s="62" t="s">
        <v>75</v>
      </c>
      <c r="B95" s="63"/>
      <c r="C95" s="64"/>
      <c r="D95" s="145" t="s">
        <v>76</v>
      </c>
      <c r="E95" s="145"/>
      <c r="F95" s="145"/>
      <c r="G95" s="145"/>
      <c r="H95" s="145"/>
      <c r="I95" s="65"/>
      <c r="J95" s="145" t="s">
        <v>77</v>
      </c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6">
        <f>'01 - Stavba padelových ku...'!K32</f>
        <v>0</v>
      </c>
      <c r="AH95" s="146"/>
      <c r="AI95" s="146"/>
      <c r="AJ95" s="146"/>
      <c r="AK95" s="146"/>
      <c r="AL95" s="146"/>
      <c r="AM95" s="146"/>
      <c r="AN95" s="146">
        <f>SUM(AG95,AV95)</f>
        <v>0</v>
      </c>
      <c r="AO95" s="146"/>
      <c r="AP95" s="146"/>
      <c r="AQ95" s="66" t="s">
        <v>78</v>
      </c>
      <c r="AR95" s="63"/>
      <c r="AS95" s="67">
        <f>'01 - Stavba padelových ku...'!K30</f>
        <v>0</v>
      </c>
      <c r="AT95" s="68">
        <f>'01 - Stavba padelových ku...'!K31</f>
        <v>0</v>
      </c>
      <c r="AU95" s="68">
        <v>0</v>
      </c>
      <c r="AV95" s="68">
        <f>ROUND(SUM(AX95:AY95),2)</f>
        <v>0</v>
      </c>
      <c r="AW95" s="69">
        <f>'01 - Stavba padelových ku...'!T118</f>
        <v>0</v>
      </c>
      <c r="AX95" s="68">
        <f>'01 - Stavba padelových ku...'!K35</f>
        <v>0</v>
      </c>
      <c r="AY95" s="68">
        <f>'01 - Stavba padelových ku...'!K36</f>
        <v>0</v>
      </c>
      <c r="AZ95" s="68">
        <f>'01 - Stavba padelových ku...'!K37</f>
        <v>0</v>
      </c>
      <c r="BA95" s="68">
        <f>'01 - Stavba padelových ku...'!K38</f>
        <v>0</v>
      </c>
      <c r="BB95" s="68">
        <f>'01 - Stavba padelových ku...'!F35</f>
        <v>0</v>
      </c>
      <c r="BC95" s="68">
        <f>'01 - Stavba padelových ku...'!F36</f>
        <v>0</v>
      </c>
      <c r="BD95" s="68">
        <f>'01 - Stavba padelových ku...'!F37</f>
        <v>0</v>
      </c>
      <c r="BE95" s="68">
        <f>'01 - Stavba padelových ku...'!F38</f>
        <v>0</v>
      </c>
      <c r="BF95" s="70">
        <f>'01 - Stavba padelových ku...'!F39</f>
        <v>0</v>
      </c>
      <c r="BT95" s="72" t="s">
        <v>79</v>
      </c>
      <c r="BV95" s="72" t="s">
        <v>73</v>
      </c>
      <c r="BW95" s="72" t="s">
        <v>80</v>
      </c>
      <c r="BX95" s="72" t="s">
        <v>4</v>
      </c>
      <c r="CL95" s="72"/>
      <c r="CM95" s="72" t="s">
        <v>71</v>
      </c>
    </row>
    <row r="96" spans="1:91" s="16" customFormat="1" ht="30" customHeight="1">
      <c r="B96" s="17"/>
      <c r="AR96" s="17"/>
    </row>
    <row r="97" spans="2:44" s="16" customFormat="1" ht="6.95" customHeight="1"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17"/>
    </row>
  </sheetData>
  <mergeCells count="40">
    <mergeCell ref="AR2:BG2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01 - Stavba padelových ku...'!C2" display="/" xr:uid="{00000000-0004-0000-0000-000000000000}"/>
  </hyperlink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42"/>
  <sheetViews>
    <sheetView showGridLines="0" tabSelected="1" zoomScale="85" zoomScaleNormal="85" workbookViewId="0">
      <selection activeCell="K16" sqref="K16"/>
    </sheetView>
  </sheetViews>
  <sheetFormatPr defaultColWidth="8.5" defaultRowHeight="12.7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8.5" customWidth="1"/>
    <col min="13" max="13" width="9.33203125" customWidth="1"/>
    <col min="14" max="14" width="10.83203125" hidden="1" customWidth="1"/>
    <col min="15" max="15" width="9.33203125" hidden="1" customWidth="1"/>
    <col min="16" max="24" width="14.1640625" hidden="1" customWidth="1"/>
    <col min="25" max="25" width="12.33203125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2:46" ht="11.25"/>
    <row r="2" spans="2:46" ht="36.950000000000003" customHeight="1">
      <c r="M2" s="160" t="s">
        <v>5</v>
      </c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T2" s="6" t="s">
        <v>80</v>
      </c>
    </row>
    <row r="3" spans="2:4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AT3" s="6" t="s">
        <v>71</v>
      </c>
    </row>
    <row r="4" spans="2:46" ht="24.95" customHeight="1">
      <c r="B4" s="9"/>
      <c r="D4" s="10" t="s">
        <v>81</v>
      </c>
      <c r="M4" s="9"/>
      <c r="N4" s="73" t="s">
        <v>9</v>
      </c>
      <c r="AT4" s="6" t="s">
        <v>2</v>
      </c>
    </row>
    <row r="5" spans="2:46" ht="6.95" customHeight="1">
      <c r="B5" s="9"/>
      <c r="M5" s="9"/>
    </row>
    <row r="6" spans="2:46" ht="12" customHeight="1">
      <c r="B6" s="9"/>
      <c r="D6" s="14" t="s">
        <v>13</v>
      </c>
      <c r="M6" s="9"/>
    </row>
    <row r="7" spans="2:46" ht="16.5" customHeight="1">
      <c r="B7" s="9"/>
      <c r="E7" s="155" t="s">
        <v>202</v>
      </c>
      <c r="F7" s="155"/>
      <c r="G7" s="155"/>
      <c r="H7" s="155"/>
      <c r="M7" s="9"/>
    </row>
    <row r="8" spans="2:46" s="16" customFormat="1" ht="12" customHeight="1">
      <c r="B8" s="17"/>
      <c r="D8" s="14" t="s">
        <v>82</v>
      </c>
      <c r="M8" s="17"/>
    </row>
    <row r="9" spans="2:46" s="16" customFormat="1" ht="16.5" customHeight="1">
      <c r="B9" s="17"/>
      <c r="E9" s="155" t="s">
        <v>83</v>
      </c>
      <c r="F9" s="155"/>
      <c r="G9" s="155"/>
      <c r="H9" s="155"/>
      <c r="M9" s="17"/>
    </row>
    <row r="10" spans="2:46" s="16" customFormat="1" ht="11.25">
      <c r="B10" s="17"/>
      <c r="M10" s="17"/>
    </row>
    <row r="11" spans="2:46" s="16" customFormat="1" ht="12" customHeight="1">
      <c r="B11" s="17"/>
      <c r="D11" s="14" t="s">
        <v>15</v>
      </c>
      <c r="F11" s="4" t="s">
        <v>205</v>
      </c>
      <c r="I11" s="14" t="s">
        <v>16</v>
      </c>
      <c r="J11" s="4"/>
      <c r="M11" s="17"/>
    </row>
    <row r="12" spans="2:46" s="16" customFormat="1" ht="12" customHeight="1">
      <c r="B12" s="17"/>
      <c r="D12" s="14" t="s">
        <v>17</v>
      </c>
      <c r="F12" s="4" t="s">
        <v>204</v>
      </c>
      <c r="I12" s="14" t="s">
        <v>19</v>
      </c>
      <c r="J12" s="1">
        <v>46027</v>
      </c>
      <c r="M12" s="17"/>
    </row>
    <row r="13" spans="2:46" s="16" customFormat="1" ht="10.9" customHeight="1">
      <c r="B13" s="17"/>
      <c r="M13" s="17"/>
    </row>
    <row r="14" spans="2:46" s="16" customFormat="1" ht="12" customHeight="1">
      <c r="B14" s="17"/>
      <c r="D14" s="14" t="s">
        <v>21</v>
      </c>
      <c r="F14" s="4" t="s">
        <v>203</v>
      </c>
      <c r="I14" s="14" t="s">
        <v>22</v>
      </c>
      <c r="J14" s="4">
        <v>57004056</v>
      </c>
      <c r="M14" s="17"/>
    </row>
    <row r="15" spans="2:46" s="16" customFormat="1" ht="18" customHeight="1">
      <c r="B15" s="17"/>
      <c r="E15" s="4" t="str">
        <f>IF('Rekapitulácia stavby'!E11="","",'Rekapitulácia stavby'!E11)</f>
        <v xml:space="preserve"> </v>
      </c>
      <c r="I15" s="14" t="s">
        <v>24</v>
      </c>
      <c r="J15" s="4" t="s">
        <v>208</v>
      </c>
      <c r="M15" s="17"/>
    </row>
    <row r="16" spans="2:46" s="16" customFormat="1" ht="6.95" customHeight="1">
      <c r="B16" s="17"/>
      <c r="M16" s="17"/>
    </row>
    <row r="17" spans="2:52" s="16" customFormat="1" ht="12" customHeight="1">
      <c r="B17" s="17"/>
      <c r="D17" s="14" t="s">
        <v>25</v>
      </c>
      <c r="F17" s="166"/>
      <c r="I17" s="14" t="s">
        <v>22</v>
      </c>
      <c r="J17" s="167"/>
      <c r="M17" s="17"/>
    </row>
    <row r="18" spans="2:52" s="16" customFormat="1" ht="18" customHeight="1">
      <c r="B18" s="17"/>
      <c r="E18" s="161" t="str">
        <f>'Rekapitulácia stavby'!E14</f>
        <v xml:space="preserve"> </v>
      </c>
      <c r="F18" s="161"/>
      <c r="G18" s="161"/>
      <c r="H18" s="161"/>
      <c r="I18" s="14" t="s">
        <v>24</v>
      </c>
      <c r="J18" s="168"/>
      <c r="M18" s="17"/>
    </row>
    <row r="19" spans="2:52" s="16" customFormat="1" ht="6.95" customHeight="1">
      <c r="B19" s="17"/>
      <c r="M19" s="17"/>
    </row>
    <row r="20" spans="2:52" s="16" customFormat="1" ht="12" customHeight="1">
      <c r="B20" s="17"/>
      <c r="D20" s="14" t="s">
        <v>26</v>
      </c>
      <c r="F20" s="16" t="s">
        <v>206</v>
      </c>
      <c r="I20" s="14" t="s">
        <v>22</v>
      </c>
      <c r="J20" s="4" t="str">
        <f>IF('Rekapitulácia stavby'!AN16="","",'Rekapitulácia stavby'!AN16)</f>
        <v/>
      </c>
      <c r="M20" s="17"/>
    </row>
    <row r="21" spans="2:52" s="16" customFormat="1" ht="18" customHeight="1">
      <c r="B21" s="17"/>
      <c r="E21" s="4" t="str">
        <f>IF('Rekapitulácia stavby'!E17="","",'Rekapitulácia stavby'!E17)</f>
        <v xml:space="preserve"> </v>
      </c>
      <c r="I21" s="14" t="s">
        <v>24</v>
      </c>
      <c r="J21" s="4" t="str">
        <f>IF('Rekapitulácia stavby'!AN17="","",'Rekapitulácia stavby'!AN17)</f>
        <v/>
      </c>
      <c r="M21" s="17"/>
    </row>
    <row r="22" spans="2:52" s="16" customFormat="1" ht="6.95" customHeight="1">
      <c r="B22" s="17"/>
      <c r="M22" s="17"/>
    </row>
    <row r="23" spans="2:52" s="16" customFormat="1" ht="12" customHeight="1">
      <c r="B23" s="17"/>
      <c r="D23" s="14" t="s">
        <v>27</v>
      </c>
      <c r="I23" s="14" t="s">
        <v>22</v>
      </c>
      <c r="J23" s="4" t="str">
        <f>IF('Rekapitulácia stavby'!AN19="","",'Rekapitulácia stavby'!AN19)</f>
        <v/>
      </c>
      <c r="M23" s="17"/>
    </row>
    <row r="24" spans="2:52" s="16" customFormat="1" ht="18" customHeight="1">
      <c r="B24" s="17"/>
      <c r="E24" s="4" t="str">
        <f>IF('Rekapitulácia stavby'!E20="","",'Rekapitulácia stavby'!E20)</f>
        <v xml:space="preserve"> </v>
      </c>
      <c r="I24" s="14" t="s">
        <v>24</v>
      </c>
      <c r="J24" s="4" t="str">
        <f>IF('Rekapitulácia stavby'!AN20="","",'Rekapitulácia stavby'!AN20)</f>
        <v/>
      </c>
      <c r="M24" s="17"/>
    </row>
    <row r="25" spans="2:52" s="16" customFormat="1" ht="6.95" customHeight="1">
      <c r="B25" s="17"/>
      <c r="M25" s="17"/>
    </row>
    <row r="26" spans="2:52" s="16" customFormat="1" ht="12" customHeight="1">
      <c r="B26" s="17"/>
      <c r="D26" s="14" t="s">
        <v>28</v>
      </c>
      <c r="M26" s="17"/>
    </row>
    <row r="27" spans="2:52" s="74" customFormat="1" ht="16.5" customHeight="1">
      <c r="B27" s="75"/>
      <c r="E27" s="163"/>
      <c r="F27" s="163"/>
      <c r="G27" s="163"/>
      <c r="H27" s="163"/>
      <c r="M27" s="75"/>
    </row>
    <row r="28" spans="2:52" s="16" customFormat="1" ht="6.95" customHeight="1">
      <c r="B28" s="17"/>
      <c r="M28" s="17"/>
    </row>
    <row r="29" spans="2:52" s="16" customFormat="1" ht="6.95" customHeight="1">
      <c r="B29" s="17"/>
      <c r="D29" s="40"/>
      <c r="E29" s="40"/>
      <c r="F29" s="40"/>
      <c r="G29" s="40"/>
      <c r="H29" s="40"/>
      <c r="I29" s="40"/>
      <c r="J29" s="40"/>
      <c r="K29" s="40"/>
      <c r="L29" s="76"/>
      <c r="M29" s="77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</row>
    <row r="30" spans="2:52" s="16" customFormat="1">
      <c r="B30" s="17"/>
      <c r="E30" s="14" t="s">
        <v>84</v>
      </c>
      <c r="K30" s="79">
        <f>I96</f>
        <v>0</v>
      </c>
      <c r="L30" s="78"/>
      <c r="M30" s="77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</row>
    <row r="31" spans="2:52" s="16" customFormat="1">
      <c r="B31" s="17"/>
      <c r="E31" s="14" t="s">
        <v>85</v>
      </c>
      <c r="K31" s="79">
        <f>J96</f>
        <v>0</v>
      </c>
      <c r="M31" s="17"/>
    </row>
    <row r="32" spans="2:52" s="16" customFormat="1" ht="25.5" customHeight="1">
      <c r="B32" s="17"/>
      <c r="D32" s="80" t="s">
        <v>29</v>
      </c>
      <c r="K32" s="53">
        <f>ROUND(K118, 2)</f>
        <v>0</v>
      </c>
      <c r="M32" s="17"/>
    </row>
    <row r="33" spans="2:52" s="16" customFormat="1" ht="6.95" customHeight="1">
      <c r="B33" s="17"/>
      <c r="D33" s="40"/>
      <c r="E33" s="40"/>
      <c r="F33" s="40"/>
      <c r="G33" s="40"/>
      <c r="H33" s="40"/>
      <c r="I33" s="40"/>
      <c r="J33" s="40"/>
      <c r="K33" s="40"/>
      <c r="L33" s="76"/>
      <c r="M33" s="77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</row>
    <row r="34" spans="2:52" s="16" customFormat="1" ht="14.45" customHeight="1">
      <c r="B34" s="17"/>
      <c r="F34" s="2" t="s">
        <v>31</v>
      </c>
      <c r="I34" s="2" t="s">
        <v>30</v>
      </c>
      <c r="K34" s="2" t="s">
        <v>32</v>
      </c>
      <c r="M34" s="17"/>
    </row>
    <row r="35" spans="2:52" s="16" customFormat="1" ht="14.45" customHeight="1">
      <c r="B35" s="17"/>
      <c r="D35" s="81" t="s">
        <v>33</v>
      </c>
      <c r="E35" s="22" t="s">
        <v>34</v>
      </c>
      <c r="F35" s="82">
        <f>ROUND((SUM(BE118:BE141)),  2)</f>
        <v>0</v>
      </c>
      <c r="G35" s="78"/>
      <c r="H35" s="78"/>
      <c r="I35" s="83">
        <v>0</v>
      </c>
      <c r="J35" s="78"/>
      <c r="K35" s="82">
        <f>ROUND(((SUM(BE118:BE141))*I35),  2)</f>
        <v>0</v>
      </c>
      <c r="M35" s="17"/>
    </row>
    <row r="36" spans="2:52" s="16" customFormat="1" ht="14.45" customHeight="1">
      <c r="B36" s="17"/>
      <c r="E36" s="22" t="s">
        <v>35</v>
      </c>
      <c r="F36" s="82">
        <f>ROUND((SUM(BF118:BF141)),  2)</f>
        <v>0</v>
      </c>
      <c r="G36" s="78"/>
      <c r="H36" s="78"/>
      <c r="I36" s="83">
        <v>0</v>
      </c>
      <c r="J36" s="78"/>
      <c r="K36" s="82">
        <f>ROUND(((SUM(BF118:BF141))*I36),  2)</f>
        <v>0</v>
      </c>
      <c r="M36" s="17"/>
    </row>
    <row r="37" spans="2:52" s="16" customFormat="1" ht="14.45" hidden="1" customHeight="1">
      <c r="B37" s="17"/>
      <c r="E37" s="14" t="s">
        <v>36</v>
      </c>
      <c r="F37" s="79">
        <f>ROUND((SUM(BG118:BG141)),  2)</f>
        <v>0</v>
      </c>
      <c r="I37" s="84">
        <v>0.2</v>
      </c>
      <c r="K37" s="79">
        <f>0</f>
        <v>0</v>
      </c>
      <c r="M37" s="17"/>
    </row>
    <row r="38" spans="2:52" s="16" customFormat="1" ht="14.45" hidden="1" customHeight="1">
      <c r="B38" s="17"/>
      <c r="E38" s="14" t="s">
        <v>37</v>
      </c>
      <c r="F38" s="79">
        <f>ROUND((SUM(BH118:BH141)),  2)</f>
        <v>0</v>
      </c>
      <c r="I38" s="84">
        <v>0.2</v>
      </c>
      <c r="K38" s="79">
        <f>0</f>
        <v>0</v>
      </c>
      <c r="M38" s="17"/>
    </row>
    <row r="39" spans="2:52" s="16" customFormat="1" ht="14.45" hidden="1" customHeight="1">
      <c r="B39" s="17"/>
      <c r="E39" s="22" t="s">
        <v>38</v>
      </c>
      <c r="F39" s="82">
        <f>ROUND((SUM(BI118:BI141)),  2)</f>
        <v>0</v>
      </c>
      <c r="G39" s="78"/>
      <c r="H39" s="78"/>
      <c r="I39" s="83">
        <v>0</v>
      </c>
      <c r="J39" s="78"/>
      <c r="K39" s="82">
        <f>0</f>
        <v>0</v>
      </c>
      <c r="M39" s="17"/>
    </row>
    <row r="40" spans="2:52" s="16" customFormat="1" ht="6.95" customHeight="1">
      <c r="B40" s="17"/>
      <c r="M40" s="17"/>
    </row>
    <row r="41" spans="2:52" s="16" customFormat="1" ht="25.5" customHeight="1">
      <c r="B41" s="17"/>
      <c r="C41" s="85"/>
      <c r="D41" s="86" t="s">
        <v>210</v>
      </c>
      <c r="E41" s="43"/>
      <c r="F41" s="43"/>
      <c r="G41" s="87"/>
      <c r="H41" s="88"/>
      <c r="I41" s="43"/>
      <c r="J41" s="43"/>
      <c r="K41" s="89"/>
      <c r="L41" s="90"/>
      <c r="M41" s="17"/>
    </row>
    <row r="42" spans="2:52" s="16" customFormat="1" ht="14.45" customHeight="1">
      <c r="B42" s="17"/>
      <c r="M42" s="17"/>
    </row>
    <row r="43" spans="2:52" ht="14.45" customHeight="1">
      <c r="B43" s="9"/>
      <c r="M43" s="9"/>
    </row>
    <row r="44" spans="2:52" ht="14.45" customHeight="1">
      <c r="B44" s="9"/>
      <c r="M44" s="9"/>
    </row>
    <row r="45" spans="2:52" ht="14.45" customHeight="1">
      <c r="B45" s="9"/>
      <c r="M45" s="9"/>
    </row>
    <row r="46" spans="2:52" ht="14.45" customHeight="1">
      <c r="B46" s="9"/>
      <c r="M46" s="9"/>
    </row>
    <row r="47" spans="2:52" ht="14.45" customHeight="1">
      <c r="B47" s="9"/>
      <c r="M47" s="9"/>
    </row>
    <row r="48" spans="2:52" ht="14.45" customHeight="1">
      <c r="B48" s="9"/>
      <c r="M48" s="9"/>
    </row>
    <row r="49" spans="2:13" ht="14.45" customHeight="1">
      <c r="B49" s="9"/>
      <c r="M49" s="9"/>
    </row>
    <row r="50" spans="2:13" s="16" customFormat="1" ht="14.45" customHeight="1">
      <c r="B50" s="17"/>
      <c r="D50" s="27" t="s">
        <v>42</v>
      </c>
      <c r="E50" s="28"/>
      <c r="F50" s="28"/>
      <c r="G50" s="27" t="s">
        <v>43</v>
      </c>
      <c r="H50" s="28"/>
      <c r="I50" s="28"/>
      <c r="J50" s="28"/>
      <c r="K50" s="28"/>
      <c r="L50" s="28"/>
      <c r="M50" s="17"/>
    </row>
    <row r="51" spans="2:13" ht="11.25">
      <c r="B51" s="9"/>
      <c r="M51" s="9"/>
    </row>
    <row r="52" spans="2:13" ht="11.25">
      <c r="B52" s="9"/>
      <c r="M52" s="9"/>
    </row>
    <row r="53" spans="2:13" ht="11.25">
      <c r="B53" s="9"/>
      <c r="M53" s="9"/>
    </row>
    <row r="54" spans="2:13" ht="11.25">
      <c r="B54" s="9"/>
      <c r="M54" s="9"/>
    </row>
    <row r="55" spans="2:13" ht="11.25">
      <c r="B55" s="9"/>
      <c r="M55" s="9"/>
    </row>
    <row r="56" spans="2:13" ht="11.25">
      <c r="B56" s="9"/>
      <c r="M56" s="9"/>
    </row>
    <row r="57" spans="2:13" ht="11.25">
      <c r="B57" s="9"/>
      <c r="M57" s="9"/>
    </row>
    <row r="58" spans="2:13" ht="11.25">
      <c r="B58" s="9"/>
      <c r="M58" s="9"/>
    </row>
    <row r="59" spans="2:13" ht="11.25">
      <c r="B59" s="9"/>
      <c r="M59" s="9"/>
    </row>
    <row r="60" spans="2:13" ht="11.25">
      <c r="B60" s="9"/>
      <c r="M60" s="9"/>
    </row>
    <row r="61" spans="2:13" s="16" customFormat="1">
      <c r="B61" s="17"/>
      <c r="D61" s="29" t="s">
        <v>44</v>
      </c>
      <c r="E61" s="19"/>
      <c r="F61" s="91" t="s">
        <v>45</v>
      </c>
      <c r="G61" s="29" t="s">
        <v>44</v>
      </c>
      <c r="H61" s="19"/>
      <c r="I61" s="19"/>
      <c r="J61" s="92" t="s">
        <v>45</v>
      </c>
      <c r="K61" s="19"/>
      <c r="L61" s="19"/>
      <c r="M61" s="17"/>
    </row>
    <row r="62" spans="2:13" ht="11.25">
      <c r="B62" s="9"/>
      <c r="M62" s="9"/>
    </row>
    <row r="63" spans="2:13" ht="11.25">
      <c r="B63" s="9"/>
      <c r="M63" s="9"/>
    </row>
    <row r="64" spans="2:13" ht="11.25">
      <c r="B64" s="9"/>
      <c r="M64" s="9"/>
    </row>
    <row r="65" spans="2:13" s="16" customFormat="1">
      <c r="B65" s="17"/>
      <c r="D65" s="27" t="s">
        <v>46</v>
      </c>
      <c r="E65" s="28"/>
      <c r="F65" s="28"/>
      <c r="G65" s="27" t="s">
        <v>47</v>
      </c>
      <c r="H65" s="28"/>
      <c r="I65" s="28"/>
      <c r="J65" s="28"/>
      <c r="K65" s="28"/>
      <c r="L65" s="28"/>
      <c r="M65" s="17"/>
    </row>
    <row r="66" spans="2:13" ht="11.25">
      <c r="B66" s="9"/>
      <c r="M66" s="9"/>
    </row>
    <row r="67" spans="2:13" ht="11.25">
      <c r="B67" s="9"/>
      <c r="M67" s="9"/>
    </row>
    <row r="68" spans="2:13" ht="11.25">
      <c r="B68" s="9"/>
      <c r="M68" s="9"/>
    </row>
    <row r="69" spans="2:13" ht="11.25">
      <c r="B69" s="9"/>
      <c r="M69" s="9"/>
    </row>
    <row r="70" spans="2:13" ht="11.25">
      <c r="B70" s="9"/>
      <c r="M70" s="9"/>
    </row>
    <row r="71" spans="2:13" ht="11.25">
      <c r="B71" s="9"/>
      <c r="M71" s="9"/>
    </row>
    <row r="72" spans="2:13" ht="11.25">
      <c r="B72" s="9"/>
      <c r="M72" s="9"/>
    </row>
    <row r="73" spans="2:13" ht="11.25">
      <c r="B73" s="9"/>
      <c r="M73" s="9"/>
    </row>
    <row r="74" spans="2:13" ht="11.25">
      <c r="B74" s="9"/>
      <c r="M74" s="9"/>
    </row>
    <row r="75" spans="2:13" ht="11.25">
      <c r="B75" s="9"/>
      <c r="M75" s="9"/>
    </row>
    <row r="76" spans="2:13" s="16" customFormat="1">
      <c r="B76" s="17"/>
      <c r="D76" s="29" t="s">
        <v>44</v>
      </c>
      <c r="E76" s="19"/>
      <c r="F76" s="91" t="s">
        <v>45</v>
      </c>
      <c r="G76" s="29" t="s">
        <v>44</v>
      </c>
      <c r="H76" s="19"/>
      <c r="I76" s="19"/>
      <c r="J76" s="92" t="s">
        <v>45</v>
      </c>
      <c r="K76" s="19"/>
      <c r="L76" s="19"/>
      <c r="M76" s="17"/>
    </row>
    <row r="77" spans="2:13" s="16" customFormat="1" ht="14.4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17"/>
    </row>
    <row r="81" spans="2:47" s="16" customFormat="1" ht="6.95" hidden="1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17"/>
    </row>
    <row r="82" spans="2:47" s="16" customFormat="1" ht="24.95" hidden="1" customHeight="1">
      <c r="B82" s="17"/>
      <c r="C82" s="10" t="s">
        <v>86</v>
      </c>
      <c r="M82" s="17"/>
    </row>
    <row r="83" spans="2:47" s="16" customFormat="1" ht="6.95" hidden="1" customHeight="1">
      <c r="B83" s="17"/>
      <c r="M83" s="17"/>
    </row>
    <row r="84" spans="2:47" s="16" customFormat="1" ht="12" hidden="1" customHeight="1">
      <c r="B84" s="17"/>
      <c r="C84" s="14" t="s">
        <v>13</v>
      </c>
      <c r="M84" s="17"/>
    </row>
    <row r="85" spans="2:47" s="16" customFormat="1" ht="16.5" hidden="1" customHeight="1">
      <c r="B85" s="17"/>
      <c r="E85" s="165" t="str">
        <f>E7</f>
        <v>The Grid PADEL HAUS</v>
      </c>
      <c r="F85" s="165"/>
      <c r="G85" s="165"/>
      <c r="H85" s="165"/>
      <c r="M85" s="17"/>
    </row>
    <row r="86" spans="2:47" s="16" customFormat="1" ht="12" hidden="1" customHeight="1">
      <c r="B86" s="17"/>
      <c r="C86" s="14" t="s">
        <v>82</v>
      </c>
      <c r="M86" s="17"/>
    </row>
    <row r="87" spans="2:47" s="16" customFormat="1" ht="16.5" hidden="1" customHeight="1">
      <c r="B87" s="17"/>
      <c r="E87" s="155" t="str">
        <f>E9</f>
        <v>01 - Stavba padelových kurtov</v>
      </c>
      <c r="F87" s="155"/>
      <c r="G87" s="155"/>
      <c r="H87" s="155"/>
      <c r="M87" s="17"/>
    </row>
    <row r="88" spans="2:47" s="16" customFormat="1" ht="6.95" hidden="1" customHeight="1">
      <c r="B88" s="17"/>
      <c r="M88" s="17"/>
    </row>
    <row r="89" spans="2:47" s="16" customFormat="1" ht="12" hidden="1" customHeight="1">
      <c r="B89" s="17"/>
      <c r="C89" s="14" t="s">
        <v>17</v>
      </c>
      <c r="F89" s="4" t="str">
        <f>F12</f>
        <v>okres Dunajská Streda, obec Kostolné Kračany</v>
      </c>
      <c r="I89" s="14" t="s">
        <v>19</v>
      </c>
      <c r="J89" s="1">
        <f>IF(J12="","",J12)</f>
        <v>46027</v>
      </c>
      <c r="M89" s="17"/>
    </row>
    <row r="90" spans="2:47" s="16" customFormat="1" ht="6.95" hidden="1" customHeight="1">
      <c r="B90" s="17"/>
      <c r="M90" s="17"/>
    </row>
    <row r="91" spans="2:47" s="16" customFormat="1" ht="15.2" hidden="1" customHeight="1">
      <c r="B91" s="17"/>
      <c r="C91" s="14" t="s">
        <v>21</v>
      </c>
      <c r="F91" s="4" t="str">
        <f>E15</f>
        <v xml:space="preserve"> </v>
      </c>
      <c r="I91" s="14" t="s">
        <v>26</v>
      </c>
      <c r="J91" s="3" t="str">
        <f>E21</f>
        <v xml:space="preserve"> </v>
      </c>
      <c r="M91" s="17"/>
    </row>
    <row r="92" spans="2:47" s="16" customFormat="1" ht="15.2" hidden="1" customHeight="1">
      <c r="B92" s="17"/>
      <c r="C92" s="14" t="s">
        <v>25</v>
      </c>
      <c r="F92" s="4" t="str">
        <f>IF(E18="","",E18)</f>
        <v xml:space="preserve"> </v>
      </c>
      <c r="I92" s="14" t="s">
        <v>27</v>
      </c>
      <c r="J92" s="3" t="str">
        <f>E24</f>
        <v xml:space="preserve"> </v>
      </c>
      <c r="M92" s="17"/>
    </row>
    <row r="93" spans="2:47" s="16" customFormat="1" ht="10.35" hidden="1" customHeight="1">
      <c r="B93" s="17"/>
      <c r="M93" s="17"/>
    </row>
    <row r="94" spans="2:47" s="16" customFormat="1" ht="29.25" hidden="1" customHeight="1">
      <c r="B94" s="17"/>
      <c r="C94" s="93" t="s">
        <v>87</v>
      </c>
      <c r="D94" s="85"/>
      <c r="E94" s="85"/>
      <c r="F94" s="85"/>
      <c r="G94" s="85"/>
      <c r="H94" s="85"/>
      <c r="I94" s="94" t="s">
        <v>88</v>
      </c>
      <c r="J94" s="94" t="s">
        <v>89</v>
      </c>
      <c r="K94" s="94" t="s">
        <v>90</v>
      </c>
      <c r="L94" s="85"/>
      <c r="M94" s="17"/>
    </row>
    <row r="95" spans="2:47" s="16" customFormat="1" ht="10.35" hidden="1" customHeight="1">
      <c r="B95" s="17"/>
      <c r="M95" s="17"/>
    </row>
    <row r="96" spans="2:47" s="16" customFormat="1" ht="22.9" hidden="1" customHeight="1">
      <c r="B96" s="17"/>
      <c r="C96" s="95" t="s">
        <v>91</v>
      </c>
      <c r="I96" s="53">
        <f>Q118</f>
        <v>0</v>
      </c>
      <c r="J96" s="53">
        <f>R118</f>
        <v>0</v>
      </c>
      <c r="K96" s="53">
        <f>K118</f>
        <v>0</v>
      </c>
      <c r="M96" s="17"/>
      <c r="AU96" s="6" t="s">
        <v>92</v>
      </c>
    </row>
    <row r="97" spans="2:13" s="96" customFormat="1" ht="24.95" hidden="1" customHeight="1">
      <c r="B97" s="97"/>
      <c r="D97" s="98" t="s">
        <v>93</v>
      </c>
      <c r="E97" s="99"/>
      <c r="F97" s="99"/>
      <c r="G97" s="99"/>
      <c r="H97" s="99"/>
      <c r="I97" s="100">
        <f>Q119</f>
        <v>0</v>
      </c>
      <c r="J97" s="100">
        <f>R119</f>
        <v>0</v>
      </c>
      <c r="K97" s="100">
        <f>K119</f>
        <v>0</v>
      </c>
      <c r="M97" s="97"/>
    </row>
    <row r="98" spans="2:13" s="96" customFormat="1" ht="24.95" hidden="1" customHeight="1">
      <c r="B98" s="97"/>
      <c r="D98" s="98" t="s">
        <v>94</v>
      </c>
      <c r="E98" s="99"/>
      <c r="F98" s="99"/>
      <c r="G98" s="99"/>
      <c r="H98" s="99"/>
      <c r="I98" s="100">
        <f>Q134</f>
        <v>0</v>
      </c>
      <c r="J98" s="100">
        <f>R134</f>
        <v>0</v>
      </c>
      <c r="K98" s="100">
        <f>K134</f>
        <v>0</v>
      </c>
      <c r="M98" s="97"/>
    </row>
    <row r="99" spans="2:13" s="16" customFormat="1" ht="21.95" hidden="1" customHeight="1">
      <c r="B99" s="17"/>
      <c r="M99" s="17"/>
    </row>
    <row r="100" spans="2:13" s="16" customFormat="1" ht="6.95" hidden="1" customHeight="1"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17"/>
    </row>
    <row r="101" spans="2:13" ht="11.25" hidden="1"/>
    <row r="102" spans="2:13" ht="11.25" hidden="1"/>
    <row r="103" spans="2:13" ht="11.25" hidden="1"/>
    <row r="104" spans="2:13" s="16" customFormat="1" ht="6.9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17"/>
    </row>
    <row r="105" spans="2:13" s="16" customFormat="1" ht="24.95" customHeight="1">
      <c r="B105" s="17"/>
      <c r="C105" s="10" t="s">
        <v>95</v>
      </c>
      <c r="M105" s="17"/>
    </row>
    <row r="106" spans="2:13" s="16" customFormat="1" ht="6.95" customHeight="1">
      <c r="B106" s="17"/>
      <c r="M106" s="17"/>
    </row>
    <row r="107" spans="2:13" s="16" customFormat="1" ht="12" customHeight="1">
      <c r="B107" s="17"/>
      <c r="C107" s="14" t="s">
        <v>13</v>
      </c>
      <c r="M107" s="17"/>
    </row>
    <row r="108" spans="2:13" s="16" customFormat="1" ht="16.5" customHeight="1">
      <c r="B108" s="17"/>
      <c r="E108" s="155" t="str">
        <f>E7</f>
        <v>The Grid PADEL HAUS</v>
      </c>
      <c r="F108" s="155"/>
      <c r="G108" s="155"/>
      <c r="H108" s="155"/>
      <c r="M108" s="17"/>
    </row>
    <row r="109" spans="2:13" s="16" customFormat="1" ht="12" customHeight="1">
      <c r="B109" s="17"/>
      <c r="C109" s="14" t="s">
        <v>82</v>
      </c>
      <c r="M109" s="17"/>
    </row>
    <row r="110" spans="2:13" s="16" customFormat="1" ht="16.5" customHeight="1">
      <c r="B110" s="17"/>
      <c r="E110" s="155" t="str">
        <f>E9</f>
        <v>01 - Stavba padelových kurtov</v>
      </c>
      <c r="F110" s="155"/>
      <c r="G110" s="155"/>
      <c r="H110" s="155"/>
      <c r="M110" s="17"/>
    </row>
    <row r="111" spans="2:13" s="16" customFormat="1" ht="6.95" customHeight="1">
      <c r="B111" s="17"/>
      <c r="M111" s="17"/>
    </row>
    <row r="112" spans="2:13" s="16" customFormat="1" ht="12" customHeight="1">
      <c r="B112" s="17"/>
      <c r="C112" s="14" t="s">
        <v>17</v>
      </c>
      <c r="F112" s="4" t="str">
        <f>F12</f>
        <v>okres Dunajská Streda, obec Kostolné Kračany</v>
      </c>
      <c r="I112" s="14" t="s">
        <v>19</v>
      </c>
      <c r="J112" s="1">
        <f>J12</f>
        <v>46027</v>
      </c>
      <c r="M112" s="17"/>
    </row>
    <row r="113" spans="2:65" s="16" customFormat="1" ht="6.95" customHeight="1">
      <c r="B113" s="17"/>
      <c r="M113" s="17"/>
    </row>
    <row r="114" spans="2:65" s="16" customFormat="1" ht="15.2" customHeight="1">
      <c r="B114" s="17"/>
      <c r="C114" s="14" t="s">
        <v>21</v>
      </c>
      <c r="F114" s="4" t="str">
        <f>F14</f>
        <v>The Grid S.r.o. , Diakovce 1128, 925 81 Diakovce</v>
      </c>
      <c r="I114" s="14" t="s">
        <v>26</v>
      </c>
      <c r="J114" s="16" t="s">
        <v>207</v>
      </c>
      <c r="M114" s="17"/>
    </row>
    <row r="115" spans="2:65" s="16" customFormat="1" ht="15.2" customHeight="1">
      <c r="B115" s="17"/>
      <c r="C115" s="14" t="s">
        <v>25</v>
      </c>
      <c r="F115" s="4">
        <f>F17</f>
        <v>0</v>
      </c>
      <c r="I115" s="14" t="s">
        <v>27</v>
      </c>
      <c r="J115" s="3" t="str">
        <f>E24</f>
        <v xml:space="preserve"> </v>
      </c>
      <c r="M115" s="17"/>
    </row>
    <row r="116" spans="2:65" s="16" customFormat="1" ht="10.35" customHeight="1">
      <c r="B116" s="17"/>
      <c r="M116" s="17"/>
    </row>
    <row r="117" spans="2:65" s="101" customFormat="1" ht="29.25" customHeight="1">
      <c r="B117" s="102"/>
      <c r="C117" s="103" t="s">
        <v>96</v>
      </c>
      <c r="D117" s="104" t="s">
        <v>54</v>
      </c>
      <c r="E117" s="104" t="s">
        <v>50</v>
      </c>
      <c r="F117" s="104" t="s">
        <v>51</v>
      </c>
      <c r="G117" s="104" t="s">
        <v>97</v>
      </c>
      <c r="H117" s="104" t="s">
        <v>98</v>
      </c>
      <c r="I117" s="104" t="s">
        <v>99</v>
      </c>
      <c r="J117" s="104" t="s">
        <v>100</v>
      </c>
      <c r="K117" s="105" t="s">
        <v>90</v>
      </c>
      <c r="L117" s="106" t="s">
        <v>101</v>
      </c>
      <c r="M117" s="102"/>
      <c r="N117" s="45"/>
      <c r="O117" s="46" t="s">
        <v>33</v>
      </c>
      <c r="P117" s="46" t="s">
        <v>102</v>
      </c>
      <c r="Q117" s="46" t="s">
        <v>103</v>
      </c>
      <c r="R117" s="46" t="s">
        <v>104</v>
      </c>
      <c r="S117" s="46" t="s">
        <v>105</v>
      </c>
      <c r="T117" s="46" t="s">
        <v>106</v>
      </c>
      <c r="U117" s="46" t="s">
        <v>107</v>
      </c>
      <c r="V117" s="46" t="s">
        <v>108</v>
      </c>
      <c r="W117" s="46" t="s">
        <v>109</v>
      </c>
      <c r="X117" s="47" t="s">
        <v>110</v>
      </c>
    </row>
    <row r="118" spans="2:65" s="16" customFormat="1" ht="22.9" customHeight="1">
      <c r="B118" s="17"/>
      <c r="C118" s="51" t="s">
        <v>91</v>
      </c>
      <c r="K118" s="107">
        <f>BK118</f>
        <v>0</v>
      </c>
      <c r="M118" s="17"/>
      <c r="N118" s="48"/>
      <c r="O118" s="40"/>
      <c r="P118" s="40"/>
      <c r="Q118" s="108">
        <f>Q119+Q134</f>
        <v>0</v>
      </c>
      <c r="R118" s="108">
        <f>R119+R134</f>
        <v>0</v>
      </c>
      <c r="S118" s="40"/>
      <c r="T118" s="109">
        <f>T119+T134</f>
        <v>0</v>
      </c>
      <c r="U118" s="40"/>
      <c r="V118" s="109">
        <f>V119+V134</f>
        <v>0</v>
      </c>
      <c r="W118" s="40"/>
      <c r="X118" s="110">
        <f>X119+X134</f>
        <v>0</v>
      </c>
      <c r="AT118" s="6" t="s">
        <v>70</v>
      </c>
      <c r="AU118" s="6" t="s">
        <v>92</v>
      </c>
      <c r="BK118" s="111">
        <f>BK119+BK134</f>
        <v>0</v>
      </c>
    </row>
    <row r="119" spans="2:65" s="112" customFormat="1" ht="25.9" customHeight="1">
      <c r="B119" s="113"/>
      <c r="D119" s="114" t="s">
        <v>70</v>
      </c>
      <c r="E119" s="115" t="s">
        <v>111</v>
      </c>
      <c r="F119" s="115" t="s">
        <v>112</v>
      </c>
      <c r="K119" s="116">
        <f>BK119</f>
        <v>0</v>
      </c>
      <c r="M119" s="113"/>
      <c r="N119" s="117"/>
      <c r="Q119" s="118">
        <f>SUM(Q120:Q133)</f>
        <v>0</v>
      </c>
      <c r="R119" s="118">
        <f>SUM(R120:R133)</f>
        <v>0</v>
      </c>
      <c r="T119" s="119">
        <f>SUM(T120:T133)</f>
        <v>0</v>
      </c>
      <c r="V119" s="119">
        <f>SUM(V120:V133)</f>
        <v>0</v>
      </c>
      <c r="X119" s="120">
        <f>SUM(X120:X133)</f>
        <v>0</v>
      </c>
      <c r="AR119" s="114" t="s">
        <v>79</v>
      </c>
      <c r="AT119" s="121" t="s">
        <v>70</v>
      </c>
      <c r="AU119" s="121" t="s">
        <v>71</v>
      </c>
      <c r="AY119" s="114" t="s">
        <v>113</v>
      </c>
      <c r="BK119" s="122">
        <f>SUM(BK120:BK133)</f>
        <v>0</v>
      </c>
    </row>
    <row r="120" spans="2:65" s="16" customFormat="1" ht="16.5" customHeight="1">
      <c r="B120" s="123"/>
      <c r="C120" s="124" t="s">
        <v>79</v>
      </c>
      <c r="D120" s="124" t="s">
        <v>114</v>
      </c>
      <c r="E120" s="125" t="s">
        <v>115</v>
      </c>
      <c r="F120" s="126" t="s">
        <v>116</v>
      </c>
      <c r="G120" s="127" t="s">
        <v>117</v>
      </c>
      <c r="H120" s="128">
        <v>540</v>
      </c>
      <c r="I120" s="129"/>
      <c r="J120" s="129"/>
      <c r="K120" s="129">
        <f>ROUND(P120*H120,2)</f>
        <v>0</v>
      </c>
      <c r="L120" s="130"/>
      <c r="M120" s="17"/>
      <c r="N120" s="131"/>
      <c r="O120" s="132" t="s">
        <v>35</v>
      </c>
      <c r="P120" s="133">
        <f t="shared" ref="P120:P133" si="0">I120+J120</f>
        <v>0</v>
      </c>
      <c r="Q120" s="133">
        <f t="shared" ref="Q120:Q133" si="1">ROUND(I120*H120,2)</f>
        <v>0</v>
      </c>
      <c r="R120" s="133">
        <f t="shared" ref="R120:R133" si="2">ROUND(J120*H120,2)</f>
        <v>0</v>
      </c>
      <c r="S120" s="134">
        <v>0</v>
      </c>
      <c r="T120" s="134">
        <f t="shared" ref="T120:T133" si="3">S120*H120</f>
        <v>0</v>
      </c>
      <c r="U120" s="134">
        <v>0</v>
      </c>
      <c r="V120" s="134">
        <f t="shared" ref="V120:V133" si="4">U120*H120</f>
        <v>0</v>
      </c>
      <c r="W120" s="134">
        <v>0</v>
      </c>
      <c r="X120" s="135">
        <f t="shared" ref="X120:X133" si="5">W120*H120</f>
        <v>0</v>
      </c>
      <c r="AR120" s="136" t="s">
        <v>118</v>
      </c>
      <c r="AT120" s="136" t="s">
        <v>114</v>
      </c>
      <c r="AU120" s="136" t="s">
        <v>79</v>
      </c>
      <c r="AY120" s="6" t="s">
        <v>113</v>
      </c>
      <c r="BE120" s="137">
        <f t="shared" ref="BE120:BE133" si="6">IF(O120="základná",K120,0)</f>
        <v>0</v>
      </c>
      <c r="BF120" s="137">
        <f t="shared" ref="BF120:BF133" si="7">IF(O120="znížená",K120,0)</f>
        <v>0</v>
      </c>
      <c r="BG120" s="137">
        <f t="shared" ref="BG120:BG133" si="8">IF(O120="zákl. prenesená",K120,0)</f>
        <v>0</v>
      </c>
      <c r="BH120" s="137">
        <f t="shared" ref="BH120:BH133" si="9">IF(O120="zníž. prenesená",K120,0)</f>
        <v>0</v>
      </c>
      <c r="BI120" s="137">
        <f t="shared" ref="BI120:BI133" si="10">IF(O120="nulová",K120,0)</f>
        <v>0</v>
      </c>
      <c r="BJ120" s="6" t="s">
        <v>119</v>
      </c>
      <c r="BK120" s="137">
        <f t="shared" ref="BK120:BK133" si="11">ROUND(P120*H120,2)</f>
        <v>0</v>
      </c>
      <c r="BL120" s="6" t="s">
        <v>118</v>
      </c>
      <c r="BM120" s="136" t="s">
        <v>120</v>
      </c>
    </row>
    <row r="121" spans="2:65" s="16" customFormat="1" ht="24.2" customHeight="1">
      <c r="B121" s="123"/>
      <c r="C121" s="124" t="s">
        <v>119</v>
      </c>
      <c r="D121" s="124" t="s">
        <v>114</v>
      </c>
      <c r="E121" s="125" t="s">
        <v>121</v>
      </c>
      <c r="F121" s="126" t="s">
        <v>122</v>
      </c>
      <c r="G121" s="127" t="s">
        <v>123</v>
      </c>
      <c r="H121" s="128">
        <v>420</v>
      </c>
      <c r="I121" s="129"/>
      <c r="J121" s="129"/>
      <c r="K121" s="129">
        <f t="shared" ref="K121:K133" si="12">ROUND(P121*H121,2)</f>
        <v>0</v>
      </c>
      <c r="L121" s="130"/>
      <c r="M121" s="17"/>
      <c r="N121" s="131"/>
      <c r="O121" s="132" t="s">
        <v>35</v>
      </c>
      <c r="P121" s="133">
        <f t="shared" si="0"/>
        <v>0</v>
      </c>
      <c r="Q121" s="133">
        <f t="shared" si="1"/>
        <v>0</v>
      </c>
      <c r="R121" s="133">
        <f t="shared" si="2"/>
        <v>0</v>
      </c>
      <c r="S121" s="134">
        <v>0</v>
      </c>
      <c r="T121" s="134">
        <f t="shared" si="3"/>
        <v>0</v>
      </c>
      <c r="U121" s="134">
        <v>0</v>
      </c>
      <c r="V121" s="134">
        <f t="shared" si="4"/>
        <v>0</v>
      </c>
      <c r="W121" s="134">
        <v>0</v>
      </c>
      <c r="X121" s="135">
        <f t="shared" si="5"/>
        <v>0</v>
      </c>
      <c r="AR121" s="136" t="s">
        <v>118</v>
      </c>
      <c r="AT121" s="136" t="s">
        <v>114</v>
      </c>
      <c r="AU121" s="136" t="s">
        <v>79</v>
      </c>
      <c r="AY121" s="6" t="s">
        <v>113</v>
      </c>
      <c r="BE121" s="137">
        <f t="shared" si="6"/>
        <v>0</v>
      </c>
      <c r="BF121" s="137">
        <f t="shared" si="7"/>
        <v>0</v>
      </c>
      <c r="BG121" s="137">
        <f t="shared" si="8"/>
        <v>0</v>
      </c>
      <c r="BH121" s="137">
        <f t="shared" si="9"/>
        <v>0</v>
      </c>
      <c r="BI121" s="137">
        <f t="shared" si="10"/>
        <v>0</v>
      </c>
      <c r="BJ121" s="6" t="s">
        <v>119</v>
      </c>
      <c r="BK121" s="137">
        <f t="shared" si="11"/>
        <v>0</v>
      </c>
      <c r="BL121" s="6" t="s">
        <v>118</v>
      </c>
      <c r="BM121" s="136" t="s">
        <v>124</v>
      </c>
    </row>
    <row r="122" spans="2:65" s="16" customFormat="1" ht="37.9" customHeight="1">
      <c r="B122" s="123"/>
      <c r="C122" s="124" t="s">
        <v>125</v>
      </c>
      <c r="D122" s="124" t="s">
        <v>114</v>
      </c>
      <c r="E122" s="125" t="s">
        <v>126</v>
      </c>
      <c r="F122" s="126" t="s">
        <v>127</v>
      </c>
      <c r="G122" s="127" t="s">
        <v>128</v>
      </c>
      <c r="H122" s="128">
        <v>60</v>
      </c>
      <c r="I122" s="129"/>
      <c r="J122" s="129"/>
      <c r="K122" s="129">
        <f t="shared" si="12"/>
        <v>0</v>
      </c>
      <c r="L122" s="130"/>
      <c r="M122" s="17"/>
      <c r="N122" s="131"/>
      <c r="O122" s="132" t="s">
        <v>35</v>
      </c>
      <c r="P122" s="133">
        <f t="shared" si="0"/>
        <v>0</v>
      </c>
      <c r="Q122" s="133">
        <f t="shared" si="1"/>
        <v>0</v>
      </c>
      <c r="R122" s="133">
        <f t="shared" si="2"/>
        <v>0</v>
      </c>
      <c r="S122" s="134">
        <v>0</v>
      </c>
      <c r="T122" s="134">
        <f t="shared" si="3"/>
        <v>0</v>
      </c>
      <c r="U122" s="134">
        <v>0</v>
      </c>
      <c r="V122" s="134">
        <f t="shared" si="4"/>
        <v>0</v>
      </c>
      <c r="W122" s="134">
        <v>0</v>
      </c>
      <c r="X122" s="135">
        <f t="shared" si="5"/>
        <v>0</v>
      </c>
      <c r="AR122" s="136" t="s">
        <v>118</v>
      </c>
      <c r="AT122" s="136" t="s">
        <v>114</v>
      </c>
      <c r="AU122" s="136" t="s">
        <v>79</v>
      </c>
      <c r="AY122" s="6" t="s">
        <v>113</v>
      </c>
      <c r="BE122" s="137">
        <f t="shared" si="6"/>
        <v>0</v>
      </c>
      <c r="BF122" s="137">
        <f t="shared" si="7"/>
        <v>0</v>
      </c>
      <c r="BG122" s="137">
        <f t="shared" si="8"/>
        <v>0</v>
      </c>
      <c r="BH122" s="137">
        <f t="shared" si="9"/>
        <v>0</v>
      </c>
      <c r="BI122" s="137">
        <f t="shared" si="10"/>
        <v>0</v>
      </c>
      <c r="BJ122" s="6" t="s">
        <v>119</v>
      </c>
      <c r="BK122" s="137">
        <f t="shared" si="11"/>
        <v>0</v>
      </c>
      <c r="BL122" s="6" t="s">
        <v>118</v>
      </c>
      <c r="BM122" s="136" t="s">
        <v>129</v>
      </c>
    </row>
    <row r="123" spans="2:65" s="16" customFormat="1" ht="37.9" customHeight="1">
      <c r="B123" s="123"/>
      <c r="C123" s="124" t="s">
        <v>118</v>
      </c>
      <c r="D123" s="124" t="s">
        <v>114</v>
      </c>
      <c r="E123" s="125" t="s">
        <v>130</v>
      </c>
      <c r="F123" s="126" t="s">
        <v>131</v>
      </c>
      <c r="G123" s="127" t="s">
        <v>128</v>
      </c>
      <c r="H123" s="128">
        <v>70</v>
      </c>
      <c r="I123" s="129"/>
      <c r="J123" s="129"/>
      <c r="K123" s="129">
        <f t="shared" si="12"/>
        <v>0</v>
      </c>
      <c r="L123" s="130"/>
      <c r="M123" s="17"/>
      <c r="N123" s="131"/>
      <c r="O123" s="132" t="s">
        <v>35</v>
      </c>
      <c r="P123" s="133">
        <f t="shared" si="0"/>
        <v>0</v>
      </c>
      <c r="Q123" s="133">
        <f t="shared" si="1"/>
        <v>0</v>
      </c>
      <c r="R123" s="133">
        <f t="shared" si="2"/>
        <v>0</v>
      </c>
      <c r="S123" s="134">
        <v>0</v>
      </c>
      <c r="T123" s="134">
        <f t="shared" si="3"/>
        <v>0</v>
      </c>
      <c r="U123" s="134">
        <v>0</v>
      </c>
      <c r="V123" s="134">
        <f t="shared" si="4"/>
        <v>0</v>
      </c>
      <c r="W123" s="134">
        <v>0</v>
      </c>
      <c r="X123" s="135">
        <f t="shared" si="5"/>
        <v>0</v>
      </c>
      <c r="AR123" s="136" t="s">
        <v>118</v>
      </c>
      <c r="AT123" s="136" t="s">
        <v>114</v>
      </c>
      <c r="AU123" s="136" t="s">
        <v>79</v>
      </c>
      <c r="AY123" s="6" t="s">
        <v>113</v>
      </c>
      <c r="BE123" s="137">
        <f t="shared" si="6"/>
        <v>0</v>
      </c>
      <c r="BF123" s="137">
        <f t="shared" si="7"/>
        <v>0</v>
      </c>
      <c r="BG123" s="137">
        <f t="shared" si="8"/>
        <v>0</v>
      </c>
      <c r="BH123" s="137">
        <f t="shared" si="9"/>
        <v>0</v>
      </c>
      <c r="BI123" s="137">
        <f t="shared" si="10"/>
        <v>0</v>
      </c>
      <c r="BJ123" s="6" t="s">
        <v>119</v>
      </c>
      <c r="BK123" s="137">
        <f t="shared" si="11"/>
        <v>0</v>
      </c>
      <c r="BL123" s="6" t="s">
        <v>118</v>
      </c>
      <c r="BM123" s="136" t="s">
        <v>132</v>
      </c>
    </row>
    <row r="124" spans="2:65" s="16" customFormat="1" ht="37.9" customHeight="1">
      <c r="B124" s="123"/>
      <c r="C124" s="124" t="s">
        <v>133</v>
      </c>
      <c r="D124" s="124" t="s">
        <v>114</v>
      </c>
      <c r="E124" s="125" t="s">
        <v>134</v>
      </c>
      <c r="F124" s="126" t="s">
        <v>209</v>
      </c>
      <c r="G124" s="127" t="s">
        <v>128</v>
      </c>
      <c r="H124" s="128">
        <v>40</v>
      </c>
      <c r="I124" s="129"/>
      <c r="J124" s="129"/>
      <c r="K124" s="129">
        <f t="shared" si="12"/>
        <v>0</v>
      </c>
      <c r="L124" s="130"/>
      <c r="M124" s="17"/>
      <c r="N124" s="131"/>
      <c r="O124" s="132" t="s">
        <v>35</v>
      </c>
      <c r="P124" s="133">
        <f t="shared" si="0"/>
        <v>0</v>
      </c>
      <c r="Q124" s="133">
        <f t="shared" si="1"/>
        <v>0</v>
      </c>
      <c r="R124" s="133">
        <f t="shared" si="2"/>
        <v>0</v>
      </c>
      <c r="S124" s="134">
        <v>0</v>
      </c>
      <c r="T124" s="134">
        <f t="shared" si="3"/>
        <v>0</v>
      </c>
      <c r="U124" s="134">
        <v>0</v>
      </c>
      <c r="V124" s="134">
        <f t="shared" si="4"/>
        <v>0</v>
      </c>
      <c r="W124" s="134">
        <v>0</v>
      </c>
      <c r="X124" s="135">
        <f t="shared" si="5"/>
        <v>0</v>
      </c>
      <c r="AR124" s="136" t="s">
        <v>118</v>
      </c>
      <c r="AT124" s="136" t="s">
        <v>114</v>
      </c>
      <c r="AU124" s="136" t="s">
        <v>79</v>
      </c>
      <c r="AY124" s="6" t="s">
        <v>113</v>
      </c>
      <c r="BE124" s="137">
        <f t="shared" si="6"/>
        <v>0</v>
      </c>
      <c r="BF124" s="137">
        <f t="shared" si="7"/>
        <v>0</v>
      </c>
      <c r="BG124" s="137">
        <f t="shared" si="8"/>
        <v>0</v>
      </c>
      <c r="BH124" s="137">
        <f t="shared" si="9"/>
        <v>0</v>
      </c>
      <c r="BI124" s="137">
        <f t="shared" si="10"/>
        <v>0</v>
      </c>
      <c r="BJ124" s="6" t="s">
        <v>119</v>
      </c>
      <c r="BK124" s="137">
        <f t="shared" si="11"/>
        <v>0</v>
      </c>
      <c r="BL124" s="6" t="s">
        <v>118</v>
      </c>
      <c r="BM124" s="136" t="s">
        <v>135</v>
      </c>
    </row>
    <row r="125" spans="2:65" s="16" customFormat="1" ht="37.9" customHeight="1">
      <c r="B125" s="123"/>
      <c r="C125" s="124" t="s">
        <v>136</v>
      </c>
      <c r="D125" s="124" t="s">
        <v>114</v>
      </c>
      <c r="E125" s="125" t="s">
        <v>137</v>
      </c>
      <c r="F125" s="126" t="s">
        <v>138</v>
      </c>
      <c r="G125" s="127" t="s">
        <v>139</v>
      </c>
      <c r="H125" s="128">
        <v>5</v>
      </c>
      <c r="I125" s="129"/>
      <c r="J125" s="129"/>
      <c r="K125" s="129">
        <f t="shared" si="12"/>
        <v>0</v>
      </c>
      <c r="L125" s="130"/>
      <c r="M125" s="17"/>
      <c r="N125" s="131"/>
      <c r="O125" s="132" t="s">
        <v>35</v>
      </c>
      <c r="P125" s="133">
        <f t="shared" si="0"/>
        <v>0</v>
      </c>
      <c r="Q125" s="133">
        <f t="shared" si="1"/>
        <v>0</v>
      </c>
      <c r="R125" s="133">
        <f t="shared" si="2"/>
        <v>0</v>
      </c>
      <c r="S125" s="134">
        <v>0</v>
      </c>
      <c r="T125" s="134">
        <f t="shared" si="3"/>
        <v>0</v>
      </c>
      <c r="U125" s="134">
        <v>0</v>
      </c>
      <c r="V125" s="134">
        <f t="shared" si="4"/>
        <v>0</v>
      </c>
      <c r="W125" s="134">
        <v>0</v>
      </c>
      <c r="X125" s="135">
        <f t="shared" si="5"/>
        <v>0</v>
      </c>
      <c r="AR125" s="136" t="s">
        <v>118</v>
      </c>
      <c r="AT125" s="136" t="s">
        <v>114</v>
      </c>
      <c r="AU125" s="136" t="s">
        <v>79</v>
      </c>
      <c r="AY125" s="6" t="s">
        <v>113</v>
      </c>
      <c r="BE125" s="137">
        <f t="shared" si="6"/>
        <v>0</v>
      </c>
      <c r="BF125" s="137">
        <f t="shared" si="7"/>
        <v>0</v>
      </c>
      <c r="BG125" s="137">
        <f t="shared" si="8"/>
        <v>0</v>
      </c>
      <c r="BH125" s="137">
        <f t="shared" si="9"/>
        <v>0</v>
      </c>
      <c r="BI125" s="137">
        <f t="shared" si="10"/>
        <v>0</v>
      </c>
      <c r="BJ125" s="6" t="s">
        <v>119</v>
      </c>
      <c r="BK125" s="137">
        <f t="shared" si="11"/>
        <v>0</v>
      </c>
      <c r="BL125" s="6" t="s">
        <v>118</v>
      </c>
      <c r="BM125" s="136" t="s">
        <v>140</v>
      </c>
    </row>
    <row r="126" spans="2:65" s="16" customFormat="1" ht="62.65" customHeight="1">
      <c r="B126" s="123"/>
      <c r="C126" s="124" t="s">
        <v>141</v>
      </c>
      <c r="D126" s="124" t="s">
        <v>114</v>
      </c>
      <c r="E126" s="125" t="s">
        <v>142</v>
      </c>
      <c r="F126" s="126" t="s">
        <v>143</v>
      </c>
      <c r="G126" s="127" t="s">
        <v>128</v>
      </c>
      <c r="H126" s="128">
        <v>10</v>
      </c>
      <c r="I126" s="129"/>
      <c r="J126" s="129"/>
      <c r="K126" s="129">
        <f t="shared" si="12"/>
        <v>0</v>
      </c>
      <c r="L126" s="130"/>
      <c r="M126" s="17"/>
      <c r="N126" s="131"/>
      <c r="O126" s="132" t="s">
        <v>35</v>
      </c>
      <c r="P126" s="133">
        <f t="shared" si="0"/>
        <v>0</v>
      </c>
      <c r="Q126" s="133">
        <f t="shared" si="1"/>
        <v>0</v>
      </c>
      <c r="R126" s="133">
        <f t="shared" si="2"/>
        <v>0</v>
      </c>
      <c r="S126" s="134">
        <v>0</v>
      </c>
      <c r="T126" s="134">
        <f t="shared" si="3"/>
        <v>0</v>
      </c>
      <c r="U126" s="134">
        <v>0</v>
      </c>
      <c r="V126" s="134">
        <f t="shared" si="4"/>
        <v>0</v>
      </c>
      <c r="W126" s="134">
        <v>0</v>
      </c>
      <c r="X126" s="135">
        <f t="shared" si="5"/>
        <v>0</v>
      </c>
      <c r="AR126" s="136" t="s">
        <v>118</v>
      </c>
      <c r="AT126" s="136" t="s">
        <v>114</v>
      </c>
      <c r="AU126" s="136" t="s">
        <v>79</v>
      </c>
      <c r="AY126" s="6" t="s">
        <v>113</v>
      </c>
      <c r="BE126" s="137">
        <f t="shared" si="6"/>
        <v>0</v>
      </c>
      <c r="BF126" s="137">
        <f t="shared" si="7"/>
        <v>0</v>
      </c>
      <c r="BG126" s="137">
        <f t="shared" si="8"/>
        <v>0</v>
      </c>
      <c r="BH126" s="137">
        <f t="shared" si="9"/>
        <v>0</v>
      </c>
      <c r="BI126" s="137">
        <f t="shared" si="10"/>
        <v>0</v>
      </c>
      <c r="BJ126" s="6" t="s">
        <v>119</v>
      </c>
      <c r="BK126" s="137">
        <f t="shared" si="11"/>
        <v>0</v>
      </c>
      <c r="BL126" s="6" t="s">
        <v>118</v>
      </c>
      <c r="BM126" s="136" t="s">
        <v>144</v>
      </c>
    </row>
    <row r="127" spans="2:65" s="16" customFormat="1" ht="24.2" customHeight="1">
      <c r="B127" s="123"/>
      <c r="C127" s="124" t="s">
        <v>145</v>
      </c>
      <c r="D127" s="124" t="s">
        <v>114</v>
      </c>
      <c r="E127" s="125" t="s">
        <v>146</v>
      </c>
      <c r="F127" s="126" t="s">
        <v>147</v>
      </c>
      <c r="G127" s="127" t="s">
        <v>128</v>
      </c>
      <c r="H127" s="128">
        <v>5</v>
      </c>
      <c r="I127" s="129"/>
      <c r="J127" s="129"/>
      <c r="K127" s="129">
        <f t="shared" si="12"/>
        <v>0</v>
      </c>
      <c r="L127" s="130"/>
      <c r="M127" s="17"/>
      <c r="N127" s="131"/>
      <c r="O127" s="132" t="s">
        <v>35</v>
      </c>
      <c r="P127" s="133">
        <f t="shared" si="0"/>
        <v>0</v>
      </c>
      <c r="Q127" s="133">
        <f t="shared" si="1"/>
        <v>0</v>
      </c>
      <c r="R127" s="133">
        <f t="shared" si="2"/>
        <v>0</v>
      </c>
      <c r="S127" s="134">
        <v>0</v>
      </c>
      <c r="T127" s="134">
        <f t="shared" si="3"/>
        <v>0</v>
      </c>
      <c r="U127" s="134">
        <v>0</v>
      </c>
      <c r="V127" s="134">
        <f t="shared" si="4"/>
        <v>0</v>
      </c>
      <c r="W127" s="134">
        <v>0</v>
      </c>
      <c r="X127" s="135">
        <f t="shared" si="5"/>
        <v>0</v>
      </c>
      <c r="AR127" s="136" t="s">
        <v>118</v>
      </c>
      <c r="AT127" s="136" t="s">
        <v>114</v>
      </c>
      <c r="AU127" s="136" t="s">
        <v>79</v>
      </c>
      <c r="AY127" s="6" t="s">
        <v>113</v>
      </c>
      <c r="BE127" s="137">
        <f t="shared" si="6"/>
        <v>0</v>
      </c>
      <c r="BF127" s="137">
        <f t="shared" si="7"/>
        <v>0</v>
      </c>
      <c r="BG127" s="137">
        <f t="shared" si="8"/>
        <v>0</v>
      </c>
      <c r="BH127" s="137">
        <f t="shared" si="9"/>
        <v>0</v>
      </c>
      <c r="BI127" s="137">
        <f t="shared" si="10"/>
        <v>0</v>
      </c>
      <c r="BJ127" s="6" t="s">
        <v>119</v>
      </c>
      <c r="BK127" s="137">
        <f t="shared" si="11"/>
        <v>0</v>
      </c>
      <c r="BL127" s="6" t="s">
        <v>118</v>
      </c>
      <c r="BM127" s="136" t="s">
        <v>148</v>
      </c>
    </row>
    <row r="128" spans="2:65" s="16" customFormat="1" ht="37.9" customHeight="1">
      <c r="B128" s="123"/>
      <c r="C128" s="124" t="s">
        <v>149</v>
      </c>
      <c r="D128" s="124" t="s">
        <v>114</v>
      </c>
      <c r="E128" s="125" t="s">
        <v>150</v>
      </c>
      <c r="F128" s="126" t="s">
        <v>151</v>
      </c>
      <c r="G128" s="127" t="s">
        <v>139</v>
      </c>
      <c r="H128" s="128">
        <v>10</v>
      </c>
      <c r="I128" s="129"/>
      <c r="J128" s="129"/>
      <c r="K128" s="129">
        <f t="shared" si="12"/>
        <v>0</v>
      </c>
      <c r="L128" s="130"/>
      <c r="M128" s="17"/>
      <c r="N128" s="131"/>
      <c r="O128" s="132" t="s">
        <v>35</v>
      </c>
      <c r="P128" s="133">
        <f t="shared" si="0"/>
        <v>0</v>
      </c>
      <c r="Q128" s="133">
        <f t="shared" si="1"/>
        <v>0</v>
      </c>
      <c r="R128" s="133">
        <f t="shared" si="2"/>
        <v>0</v>
      </c>
      <c r="S128" s="134">
        <v>0</v>
      </c>
      <c r="T128" s="134">
        <f t="shared" si="3"/>
        <v>0</v>
      </c>
      <c r="U128" s="134">
        <v>0</v>
      </c>
      <c r="V128" s="134">
        <f t="shared" si="4"/>
        <v>0</v>
      </c>
      <c r="W128" s="134">
        <v>0</v>
      </c>
      <c r="X128" s="135">
        <f t="shared" si="5"/>
        <v>0</v>
      </c>
      <c r="AR128" s="136" t="s">
        <v>118</v>
      </c>
      <c r="AT128" s="136" t="s">
        <v>114</v>
      </c>
      <c r="AU128" s="136" t="s">
        <v>79</v>
      </c>
      <c r="AY128" s="6" t="s">
        <v>113</v>
      </c>
      <c r="BE128" s="137">
        <f t="shared" si="6"/>
        <v>0</v>
      </c>
      <c r="BF128" s="137">
        <f t="shared" si="7"/>
        <v>0</v>
      </c>
      <c r="BG128" s="137">
        <f t="shared" si="8"/>
        <v>0</v>
      </c>
      <c r="BH128" s="137">
        <f t="shared" si="9"/>
        <v>0</v>
      </c>
      <c r="BI128" s="137">
        <f t="shared" si="10"/>
        <v>0</v>
      </c>
      <c r="BJ128" s="6" t="s">
        <v>119</v>
      </c>
      <c r="BK128" s="137">
        <f t="shared" si="11"/>
        <v>0</v>
      </c>
      <c r="BL128" s="6" t="s">
        <v>118</v>
      </c>
      <c r="BM128" s="136" t="s">
        <v>152</v>
      </c>
    </row>
    <row r="129" spans="2:65" s="16" customFormat="1" ht="16.5" customHeight="1">
      <c r="B129" s="123"/>
      <c r="C129" s="124" t="s">
        <v>153</v>
      </c>
      <c r="D129" s="124" t="s">
        <v>114</v>
      </c>
      <c r="E129" s="125" t="s">
        <v>154</v>
      </c>
      <c r="F129" s="126" t="s">
        <v>155</v>
      </c>
      <c r="G129" s="127" t="s">
        <v>128</v>
      </c>
      <c r="H129" s="128">
        <v>20</v>
      </c>
      <c r="I129" s="129"/>
      <c r="J129" s="129"/>
      <c r="K129" s="129">
        <f t="shared" si="12"/>
        <v>0</v>
      </c>
      <c r="L129" s="130"/>
      <c r="M129" s="17"/>
      <c r="N129" s="131"/>
      <c r="O129" s="132" t="s">
        <v>35</v>
      </c>
      <c r="P129" s="133">
        <f t="shared" si="0"/>
        <v>0</v>
      </c>
      <c r="Q129" s="133">
        <f t="shared" si="1"/>
        <v>0</v>
      </c>
      <c r="R129" s="133">
        <f t="shared" si="2"/>
        <v>0</v>
      </c>
      <c r="S129" s="134">
        <v>0</v>
      </c>
      <c r="T129" s="134">
        <f t="shared" si="3"/>
        <v>0</v>
      </c>
      <c r="U129" s="134">
        <v>0</v>
      </c>
      <c r="V129" s="134">
        <f t="shared" si="4"/>
        <v>0</v>
      </c>
      <c r="W129" s="134">
        <v>0</v>
      </c>
      <c r="X129" s="135">
        <f t="shared" si="5"/>
        <v>0</v>
      </c>
      <c r="AR129" s="136" t="s">
        <v>118</v>
      </c>
      <c r="AT129" s="136" t="s">
        <v>114</v>
      </c>
      <c r="AU129" s="136" t="s">
        <v>79</v>
      </c>
      <c r="AY129" s="6" t="s">
        <v>113</v>
      </c>
      <c r="BE129" s="137">
        <f t="shared" si="6"/>
        <v>0</v>
      </c>
      <c r="BF129" s="137">
        <f t="shared" si="7"/>
        <v>0</v>
      </c>
      <c r="BG129" s="137">
        <f t="shared" si="8"/>
        <v>0</v>
      </c>
      <c r="BH129" s="137">
        <f t="shared" si="9"/>
        <v>0</v>
      </c>
      <c r="BI129" s="137">
        <f t="shared" si="10"/>
        <v>0</v>
      </c>
      <c r="BJ129" s="6" t="s">
        <v>119</v>
      </c>
      <c r="BK129" s="137">
        <f t="shared" si="11"/>
        <v>0</v>
      </c>
      <c r="BL129" s="6" t="s">
        <v>118</v>
      </c>
      <c r="BM129" s="136" t="s">
        <v>156</v>
      </c>
    </row>
    <row r="130" spans="2:65" s="16" customFormat="1" ht="49.15" customHeight="1">
      <c r="B130" s="123"/>
      <c r="C130" s="124" t="s">
        <v>157</v>
      </c>
      <c r="D130" s="124" t="s">
        <v>114</v>
      </c>
      <c r="E130" s="125" t="s">
        <v>158</v>
      </c>
      <c r="F130" s="126" t="s">
        <v>159</v>
      </c>
      <c r="G130" s="127" t="s">
        <v>128</v>
      </c>
      <c r="H130" s="128">
        <v>40</v>
      </c>
      <c r="I130" s="129"/>
      <c r="J130" s="129"/>
      <c r="K130" s="129">
        <f t="shared" si="12"/>
        <v>0</v>
      </c>
      <c r="L130" s="130"/>
      <c r="M130" s="17"/>
      <c r="N130" s="131"/>
      <c r="O130" s="132" t="s">
        <v>35</v>
      </c>
      <c r="P130" s="133">
        <f t="shared" si="0"/>
        <v>0</v>
      </c>
      <c r="Q130" s="133">
        <f t="shared" si="1"/>
        <v>0</v>
      </c>
      <c r="R130" s="133">
        <f t="shared" si="2"/>
        <v>0</v>
      </c>
      <c r="S130" s="134">
        <v>0</v>
      </c>
      <c r="T130" s="134">
        <f t="shared" si="3"/>
        <v>0</v>
      </c>
      <c r="U130" s="134">
        <v>0</v>
      </c>
      <c r="V130" s="134">
        <f t="shared" si="4"/>
        <v>0</v>
      </c>
      <c r="W130" s="134">
        <v>0</v>
      </c>
      <c r="X130" s="135">
        <f t="shared" si="5"/>
        <v>0</v>
      </c>
      <c r="AR130" s="136" t="s">
        <v>118</v>
      </c>
      <c r="AT130" s="136" t="s">
        <v>114</v>
      </c>
      <c r="AU130" s="136" t="s">
        <v>79</v>
      </c>
      <c r="AY130" s="6" t="s">
        <v>113</v>
      </c>
      <c r="BE130" s="137">
        <f t="shared" si="6"/>
        <v>0</v>
      </c>
      <c r="BF130" s="137">
        <f t="shared" si="7"/>
        <v>0</v>
      </c>
      <c r="BG130" s="137">
        <f t="shared" si="8"/>
        <v>0</v>
      </c>
      <c r="BH130" s="137">
        <f t="shared" si="9"/>
        <v>0</v>
      </c>
      <c r="BI130" s="137">
        <f t="shared" si="10"/>
        <v>0</v>
      </c>
      <c r="BJ130" s="6" t="s">
        <v>119</v>
      </c>
      <c r="BK130" s="137">
        <f t="shared" si="11"/>
        <v>0</v>
      </c>
      <c r="BL130" s="6" t="s">
        <v>118</v>
      </c>
      <c r="BM130" s="136" t="s">
        <v>160</v>
      </c>
    </row>
    <row r="131" spans="2:65" s="16" customFormat="1" ht="78" customHeight="1">
      <c r="B131" s="123"/>
      <c r="C131" s="124" t="s">
        <v>161</v>
      </c>
      <c r="D131" s="124" t="s">
        <v>114</v>
      </c>
      <c r="E131" s="125" t="s">
        <v>162</v>
      </c>
      <c r="F131" s="126" t="s">
        <v>163</v>
      </c>
      <c r="G131" s="127" t="s">
        <v>117</v>
      </c>
      <c r="H131" s="128">
        <v>210</v>
      </c>
      <c r="I131" s="129"/>
      <c r="J131" s="129"/>
      <c r="K131" s="129">
        <f t="shared" si="12"/>
        <v>0</v>
      </c>
      <c r="L131" s="130"/>
      <c r="M131" s="17"/>
      <c r="N131" s="131"/>
      <c r="O131" s="132" t="s">
        <v>35</v>
      </c>
      <c r="P131" s="133">
        <f t="shared" si="0"/>
        <v>0</v>
      </c>
      <c r="Q131" s="133">
        <f t="shared" si="1"/>
        <v>0</v>
      </c>
      <c r="R131" s="133">
        <f t="shared" si="2"/>
        <v>0</v>
      </c>
      <c r="S131" s="134">
        <v>0</v>
      </c>
      <c r="T131" s="134">
        <f t="shared" si="3"/>
        <v>0</v>
      </c>
      <c r="U131" s="134">
        <v>0</v>
      </c>
      <c r="V131" s="134">
        <f t="shared" si="4"/>
        <v>0</v>
      </c>
      <c r="W131" s="134">
        <v>0</v>
      </c>
      <c r="X131" s="135">
        <f t="shared" si="5"/>
        <v>0</v>
      </c>
      <c r="AR131" s="136" t="s">
        <v>118</v>
      </c>
      <c r="AT131" s="136" t="s">
        <v>114</v>
      </c>
      <c r="AU131" s="136" t="s">
        <v>79</v>
      </c>
      <c r="AY131" s="6" t="s">
        <v>113</v>
      </c>
      <c r="BE131" s="137">
        <f t="shared" si="6"/>
        <v>0</v>
      </c>
      <c r="BF131" s="137">
        <f t="shared" si="7"/>
        <v>0</v>
      </c>
      <c r="BG131" s="137">
        <f t="shared" si="8"/>
        <v>0</v>
      </c>
      <c r="BH131" s="137">
        <f t="shared" si="9"/>
        <v>0</v>
      </c>
      <c r="BI131" s="137">
        <f t="shared" si="10"/>
        <v>0</v>
      </c>
      <c r="BJ131" s="6" t="s">
        <v>119</v>
      </c>
      <c r="BK131" s="137">
        <f t="shared" si="11"/>
        <v>0</v>
      </c>
      <c r="BL131" s="6" t="s">
        <v>118</v>
      </c>
      <c r="BM131" s="136" t="s">
        <v>164</v>
      </c>
    </row>
    <row r="132" spans="2:65" s="16" customFormat="1" ht="78" customHeight="1">
      <c r="B132" s="123"/>
      <c r="C132" s="124" t="s">
        <v>165</v>
      </c>
      <c r="D132" s="124" t="s">
        <v>114</v>
      </c>
      <c r="E132" s="125" t="s">
        <v>166</v>
      </c>
      <c r="F132" s="126" t="s">
        <v>167</v>
      </c>
      <c r="G132" s="127" t="s">
        <v>117</v>
      </c>
      <c r="H132" s="128">
        <v>840</v>
      </c>
      <c r="I132" s="129"/>
      <c r="J132" s="129"/>
      <c r="K132" s="129">
        <f t="shared" si="12"/>
        <v>0</v>
      </c>
      <c r="L132" s="130"/>
      <c r="M132" s="17"/>
      <c r="N132" s="131"/>
      <c r="O132" s="132" t="s">
        <v>35</v>
      </c>
      <c r="P132" s="133">
        <f t="shared" si="0"/>
        <v>0</v>
      </c>
      <c r="Q132" s="133">
        <f t="shared" si="1"/>
        <v>0</v>
      </c>
      <c r="R132" s="133">
        <f t="shared" si="2"/>
        <v>0</v>
      </c>
      <c r="S132" s="134">
        <v>0</v>
      </c>
      <c r="T132" s="134">
        <f t="shared" si="3"/>
        <v>0</v>
      </c>
      <c r="U132" s="134">
        <v>0</v>
      </c>
      <c r="V132" s="134">
        <f t="shared" si="4"/>
        <v>0</v>
      </c>
      <c r="W132" s="134">
        <v>0</v>
      </c>
      <c r="X132" s="135">
        <f t="shared" si="5"/>
        <v>0</v>
      </c>
      <c r="AR132" s="136" t="s">
        <v>118</v>
      </c>
      <c r="AT132" s="136" t="s">
        <v>114</v>
      </c>
      <c r="AU132" s="136" t="s">
        <v>79</v>
      </c>
      <c r="AY132" s="6" t="s">
        <v>113</v>
      </c>
      <c r="BE132" s="137">
        <f t="shared" si="6"/>
        <v>0</v>
      </c>
      <c r="BF132" s="137">
        <f t="shared" si="7"/>
        <v>0</v>
      </c>
      <c r="BG132" s="137">
        <f t="shared" si="8"/>
        <v>0</v>
      </c>
      <c r="BH132" s="137">
        <f t="shared" si="9"/>
        <v>0</v>
      </c>
      <c r="BI132" s="137">
        <f t="shared" si="10"/>
        <v>0</v>
      </c>
      <c r="BJ132" s="6" t="s">
        <v>119</v>
      </c>
      <c r="BK132" s="137">
        <f t="shared" si="11"/>
        <v>0</v>
      </c>
      <c r="BL132" s="6" t="s">
        <v>118</v>
      </c>
      <c r="BM132" s="136" t="s">
        <v>168</v>
      </c>
    </row>
    <row r="133" spans="2:65" s="16" customFormat="1" ht="37.9" customHeight="1">
      <c r="B133" s="123"/>
      <c r="C133" s="124" t="s">
        <v>169</v>
      </c>
      <c r="D133" s="124" t="s">
        <v>114</v>
      </c>
      <c r="E133" s="125" t="s">
        <v>170</v>
      </c>
      <c r="F133" s="126" t="s">
        <v>171</v>
      </c>
      <c r="G133" s="127" t="s">
        <v>139</v>
      </c>
      <c r="H133" s="128">
        <v>5</v>
      </c>
      <c r="I133" s="129"/>
      <c r="J133" s="129"/>
      <c r="K133" s="129">
        <f t="shared" si="12"/>
        <v>0</v>
      </c>
      <c r="L133" s="130"/>
      <c r="M133" s="17"/>
      <c r="N133" s="131"/>
      <c r="O133" s="132" t="s">
        <v>35</v>
      </c>
      <c r="P133" s="133">
        <f t="shared" si="0"/>
        <v>0</v>
      </c>
      <c r="Q133" s="133">
        <f t="shared" si="1"/>
        <v>0</v>
      </c>
      <c r="R133" s="133">
        <f t="shared" si="2"/>
        <v>0</v>
      </c>
      <c r="S133" s="134">
        <v>0</v>
      </c>
      <c r="T133" s="134">
        <f t="shared" si="3"/>
        <v>0</v>
      </c>
      <c r="U133" s="134">
        <v>0</v>
      </c>
      <c r="V133" s="134">
        <f t="shared" si="4"/>
        <v>0</v>
      </c>
      <c r="W133" s="134">
        <v>0</v>
      </c>
      <c r="X133" s="135">
        <f t="shared" si="5"/>
        <v>0</v>
      </c>
      <c r="AR133" s="136" t="s">
        <v>118</v>
      </c>
      <c r="AT133" s="136" t="s">
        <v>114</v>
      </c>
      <c r="AU133" s="136" t="s">
        <v>79</v>
      </c>
      <c r="AY133" s="6" t="s">
        <v>113</v>
      </c>
      <c r="BE133" s="137">
        <f t="shared" si="6"/>
        <v>0</v>
      </c>
      <c r="BF133" s="137">
        <f t="shared" si="7"/>
        <v>0</v>
      </c>
      <c r="BG133" s="137">
        <f t="shared" si="8"/>
        <v>0</v>
      </c>
      <c r="BH133" s="137">
        <f t="shared" si="9"/>
        <v>0</v>
      </c>
      <c r="BI133" s="137">
        <f t="shared" si="10"/>
        <v>0</v>
      </c>
      <c r="BJ133" s="6" t="s">
        <v>119</v>
      </c>
      <c r="BK133" s="137">
        <f t="shared" si="11"/>
        <v>0</v>
      </c>
      <c r="BL133" s="6" t="s">
        <v>118</v>
      </c>
      <c r="BM133" s="136" t="s">
        <v>172</v>
      </c>
    </row>
    <row r="134" spans="2:65" s="112" customFormat="1" ht="25.9" customHeight="1">
      <c r="B134" s="113"/>
      <c r="D134" s="114" t="s">
        <v>70</v>
      </c>
      <c r="E134" s="115" t="s">
        <v>173</v>
      </c>
      <c r="F134" s="115" t="s">
        <v>174</v>
      </c>
      <c r="K134" s="116">
        <f>BK134</f>
        <v>0</v>
      </c>
      <c r="M134" s="113"/>
      <c r="N134" s="117"/>
      <c r="Q134" s="118">
        <f>SUM(Q135:Q141)</f>
        <v>0</v>
      </c>
      <c r="R134" s="118">
        <f>SUM(R135:R141)</f>
        <v>0</v>
      </c>
      <c r="T134" s="119">
        <f>SUM(T135:T141)</f>
        <v>0</v>
      </c>
      <c r="V134" s="119">
        <f>SUM(V135:V141)</f>
        <v>0</v>
      </c>
      <c r="X134" s="120">
        <f>SUM(X135:X141)</f>
        <v>0</v>
      </c>
      <c r="AR134" s="114" t="s">
        <v>79</v>
      </c>
      <c r="AT134" s="121" t="s">
        <v>70</v>
      </c>
      <c r="AU134" s="121" t="s">
        <v>71</v>
      </c>
      <c r="AY134" s="114" t="s">
        <v>113</v>
      </c>
      <c r="BK134" s="122">
        <f>SUM(BK135:BK141)</f>
        <v>0</v>
      </c>
    </row>
    <row r="135" spans="2:65" s="16" customFormat="1" ht="24.2" customHeight="1">
      <c r="B135" s="123"/>
      <c r="C135" s="124" t="s">
        <v>175</v>
      </c>
      <c r="D135" s="124" t="s">
        <v>114</v>
      </c>
      <c r="E135" s="125" t="s">
        <v>176</v>
      </c>
      <c r="F135" s="126" t="s">
        <v>177</v>
      </c>
      <c r="G135" s="127" t="s">
        <v>128</v>
      </c>
      <c r="H135" s="128">
        <v>6</v>
      </c>
      <c r="I135" s="129"/>
      <c r="J135" s="129"/>
      <c r="K135" s="129">
        <f t="shared" ref="K135:K141" si="13">ROUND(P135*H135,2)</f>
        <v>0</v>
      </c>
      <c r="L135" s="130"/>
      <c r="M135" s="17"/>
      <c r="N135" s="131"/>
      <c r="O135" s="132" t="s">
        <v>35</v>
      </c>
      <c r="P135" s="133">
        <f t="shared" ref="P135:P141" si="14">I135+J135</f>
        <v>0</v>
      </c>
      <c r="Q135" s="133">
        <f t="shared" ref="Q135:Q141" si="15">ROUND(I135*H135,2)</f>
        <v>0</v>
      </c>
      <c r="R135" s="133">
        <f t="shared" ref="R135:R141" si="16">ROUND(J135*H135,2)</f>
        <v>0</v>
      </c>
      <c r="S135" s="134">
        <v>0</v>
      </c>
      <c r="T135" s="134">
        <f t="shared" ref="T135:T141" si="17">S135*H135</f>
        <v>0</v>
      </c>
      <c r="U135" s="134">
        <v>0</v>
      </c>
      <c r="V135" s="134">
        <f t="shared" ref="V135:V141" si="18">U135*H135</f>
        <v>0</v>
      </c>
      <c r="W135" s="134">
        <v>0</v>
      </c>
      <c r="X135" s="135">
        <f t="shared" ref="X135:X141" si="19">W135*H135</f>
        <v>0</v>
      </c>
      <c r="AR135" s="136" t="s">
        <v>118</v>
      </c>
      <c r="AT135" s="136" t="s">
        <v>114</v>
      </c>
      <c r="AU135" s="136" t="s">
        <v>79</v>
      </c>
      <c r="AY135" s="6" t="s">
        <v>113</v>
      </c>
      <c r="BE135" s="137">
        <f t="shared" ref="BE135:BE141" si="20">IF(O135="základná",K135,0)</f>
        <v>0</v>
      </c>
      <c r="BF135" s="137">
        <f t="shared" ref="BF135:BF141" si="21">IF(O135="znížená",K135,0)</f>
        <v>0</v>
      </c>
      <c r="BG135" s="137">
        <f t="shared" ref="BG135:BG141" si="22">IF(O135="zákl. prenesená",K135,0)</f>
        <v>0</v>
      </c>
      <c r="BH135" s="137">
        <f t="shared" ref="BH135:BH141" si="23">IF(O135="zníž. prenesená",K135,0)</f>
        <v>0</v>
      </c>
      <c r="BI135" s="137">
        <f t="shared" ref="BI135:BI141" si="24">IF(O135="nulová",K135,0)</f>
        <v>0</v>
      </c>
      <c r="BJ135" s="6" t="s">
        <v>119</v>
      </c>
      <c r="BK135" s="137">
        <f t="shared" ref="BK135:BK141" si="25">ROUND(P135*H135,2)</f>
        <v>0</v>
      </c>
      <c r="BL135" s="6" t="s">
        <v>118</v>
      </c>
      <c r="BM135" s="136" t="s">
        <v>178</v>
      </c>
    </row>
    <row r="136" spans="2:65" s="16" customFormat="1" ht="24.2" customHeight="1">
      <c r="B136" s="123"/>
      <c r="C136" s="124" t="s">
        <v>179</v>
      </c>
      <c r="D136" s="124" t="s">
        <v>114</v>
      </c>
      <c r="E136" s="125" t="s">
        <v>180</v>
      </c>
      <c r="F136" s="126" t="s">
        <v>181</v>
      </c>
      <c r="G136" s="127" t="s">
        <v>128</v>
      </c>
      <c r="H136" s="128">
        <v>6</v>
      </c>
      <c r="I136" s="129"/>
      <c r="J136" s="129"/>
      <c r="K136" s="129">
        <f t="shared" si="13"/>
        <v>0</v>
      </c>
      <c r="L136" s="130"/>
      <c r="M136" s="17"/>
      <c r="N136" s="131"/>
      <c r="O136" s="132" t="s">
        <v>35</v>
      </c>
      <c r="P136" s="133">
        <f t="shared" si="14"/>
        <v>0</v>
      </c>
      <c r="Q136" s="133">
        <f t="shared" si="15"/>
        <v>0</v>
      </c>
      <c r="R136" s="133">
        <f t="shared" si="16"/>
        <v>0</v>
      </c>
      <c r="S136" s="134">
        <v>0</v>
      </c>
      <c r="T136" s="134">
        <f t="shared" si="17"/>
        <v>0</v>
      </c>
      <c r="U136" s="134">
        <v>0</v>
      </c>
      <c r="V136" s="134">
        <f t="shared" si="18"/>
        <v>0</v>
      </c>
      <c r="W136" s="134">
        <v>0</v>
      </c>
      <c r="X136" s="135">
        <f t="shared" si="19"/>
        <v>0</v>
      </c>
      <c r="AR136" s="136" t="s">
        <v>118</v>
      </c>
      <c r="AT136" s="136" t="s">
        <v>114</v>
      </c>
      <c r="AU136" s="136" t="s">
        <v>79</v>
      </c>
      <c r="AY136" s="6" t="s">
        <v>113</v>
      </c>
      <c r="BE136" s="137">
        <f t="shared" si="20"/>
        <v>0</v>
      </c>
      <c r="BF136" s="137">
        <f t="shared" si="21"/>
        <v>0</v>
      </c>
      <c r="BG136" s="137">
        <f t="shared" si="22"/>
        <v>0</v>
      </c>
      <c r="BH136" s="137">
        <f t="shared" si="23"/>
        <v>0</v>
      </c>
      <c r="BI136" s="137">
        <f t="shared" si="24"/>
        <v>0</v>
      </c>
      <c r="BJ136" s="6" t="s">
        <v>119</v>
      </c>
      <c r="BK136" s="137">
        <f t="shared" si="25"/>
        <v>0</v>
      </c>
      <c r="BL136" s="6" t="s">
        <v>118</v>
      </c>
      <c r="BM136" s="136" t="s">
        <v>182</v>
      </c>
    </row>
    <row r="137" spans="2:65" s="16" customFormat="1" ht="24.2" customHeight="1">
      <c r="B137" s="123"/>
      <c r="C137" s="124" t="s">
        <v>183</v>
      </c>
      <c r="D137" s="124" t="s">
        <v>114</v>
      </c>
      <c r="E137" s="125" t="s">
        <v>184</v>
      </c>
      <c r="F137" s="126" t="s">
        <v>185</v>
      </c>
      <c r="G137" s="127" t="s">
        <v>128</v>
      </c>
      <c r="H137" s="128">
        <v>6</v>
      </c>
      <c r="I137" s="129"/>
      <c r="J137" s="129"/>
      <c r="K137" s="129">
        <f t="shared" si="13"/>
        <v>0</v>
      </c>
      <c r="L137" s="130"/>
      <c r="M137" s="17"/>
      <c r="N137" s="131"/>
      <c r="O137" s="132" t="s">
        <v>35</v>
      </c>
      <c r="P137" s="133">
        <f t="shared" si="14"/>
        <v>0</v>
      </c>
      <c r="Q137" s="133">
        <f t="shared" si="15"/>
        <v>0</v>
      </c>
      <c r="R137" s="133">
        <f t="shared" si="16"/>
        <v>0</v>
      </c>
      <c r="S137" s="134">
        <v>0</v>
      </c>
      <c r="T137" s="134">
        <f t="shared" si="17"/>
        <v>0</v>
      </c>
      <c r="U137" s="134">
        <v>0</v>
      </c>
      <c r="V137" s="134">
        <f t="shared" si="18"/>
        <v>0</v>
      </c>
      <c r="W137" s="134">
        <v>0</v>
      </c>
      <c r="X137" s="135">
        <f t="shared" si="19"/>
        <v>0</v>
      </c>
      <c r="AR137" s="136" t="s">
        <v>118</v>
      </c>
      <c r="AT137" s="136" t="s">
        <v>114</v>
      </c>
      <c r="AU137" s="136" t="s">
        <v>79</v>
      </c>
      <c r="AY137" s="6" t="s">
        <v>113</v>
      </c>
      <c r="BE137" s="137">
        <f t="shared" si="20"/>
        <v>0</v>
      </c>
      <c r="BF137" s="137">
        <f t="shared" si="21"/>
        <v>0</v>
      </c>
      <c r="BG137" s="137">
        <f t="shared" si="22"/>
        <v>0</v>
      </c>
      <c r="BH137" s="137">
        <f t="shared" si="23"/>
        <v>0</v>
      </c>
      <c r="BI137" s="137">
        <f t="shared" si="24"/>
        <v>0</v>
      </c>
      <c r="BJ137" s="6" t="s">
        <v>119</v>
      </c>
      <c r="BK137" s="137">
        <f t="shared" si="25"/>
        <v>0</v>
      </c>
      <c r="BL137" s="6" t="s">
        <v>118</v>
      </c>
      <c r="BM137" s="136" t="s">
        <v>186</v>
      </c>
    </row>
    <row r="138" spans="2:65" s="16" customFormat="1" ht="16.5" customHeight="1">
      <c r="B138" s="123"/>
      <c r="C138" s="124" t="s">
        <v>187</v>
      </c>
      <c r="D138" s="124" t="s">
        <v>114</v>
      </c>
      <c r="E138" s="125" t="s">
        <v>188</v>
      </c>
      <c r="F138" s="126" t="s">
        <v>189</v>
      </c>
      <c r="G138" s="127" t="s">
        <v>128</v>
      </c>
      <c r="H138" s="128">
        <v>20</v>
      </c>
      <c r="I138" s="129"/>
      <c r="J138" s="129"/>
      <c r="K138" s="129">
        <f t="shared" si="13"/>
        <v>0</v>
      </c>
      <c r="L138" s="130"/>
      <c r="M138" s="17"/>
      <c r="N138" s="131"/>
      <c r="O138" s="132" t="s">
        <v>35</v>
      </c>
      <c r="P138" s="133">
        <f t="shared" si="14"/>
        <v>0</v>
      </c>
      <c r="Q138" s="133">
        <f t="shared" si="15"/>
        <v>0</v>
      </c>
      <c r="R138" s="133">
        <f t="shared" si="16"/>
        <v>0</v>
      </c>
      <c r="S138" s="134">
        <v>0</v>
      </c>
      <c r="T138" s="134">
        <f t="shared" si="17"/>
        <v>0</v>
      </c>
      <c r="U138" s="134">
        <v>0</v>
      </c>
      <c r="V138" s="134">
        <f t="shared" si="18"/>
        <v>0</v>
      </c>
      <c r="W138" s="134">
        <v>0</v>
      </c>
      <c r="X138" s="135">
        <f t="shared" si="19"/>
        <v>0</v>
      </c>
      <c r="AR138" s="136" t="s">
        <v>118</v>
      </c>
      <c r="AT138" s="136" t="s">
        <v>114</v>
      </c>
      <c r="AU138" s="136" t="s">
        <v>79</v>
      </c>
      <c r="AY138" s="6" t="s">
        <v>113</v>
      </c>
      <c r="BE138" s="137">
        <f t="shared" si="20"/>
        <v>0</v>
      </c>
      <c r="BF138" s="137">
        <f t="shared" si="21"/>
        <v>0</v>
      </c>
      <c r="BG138" s="137">
        <f t="shared" si="22"/>
        <v>0</v>
      </c>
      <c r="BH138" s="137">
        <f t="shared" si="23"/>
        <v>0</v>
      </c>
      <c r="BI138" s="137">
        <f t="shared" si="24"/>
        <v>0</v>
      </c>
      <c r="BJ138" s="6" t="s">
        <v>119</v>
      </c>
      <c r="BK138" s="137">
        <f t="shared" si="25"/>
        <v>0</v>
      </c>
      <c r="BL138" s="6" t="s">
        <v>118</v>
      </c>
      <c r="BM138" s="136" t="s">
        <v>190</v>
      </c>
    </row>
    <row r="139" spans="2:65" s="16" customFormat="1" ht="16.5" customHeight="1">
      <c r="B139" s="123"/>
      <c r="C139" s="124" t="s">
        <v>191</v>
      </c>
      <c r="D139" s="124" t="s">
        <v>114</v>
      </c>
      <c r="E139" s="125" t="s">
        <v>192</v>
      </c>
      <c r="F139" s="126" t="s">
        <v>193</v>
      </c>
      <c r="G139" s="127" t="s">
        <v>128</v>
      </c>
      <c r="H139" s="128">
        <v>1</v>
      </c>
      <c r="I139" s="129"/>
      <c r="J139" s="129"/>
      <c r="K139" s="129">
        <f t="shared" si="13"/>
        <v>0</v>
      </c>
      <c r="L139" s="130"/>
      <c r="M139" s="17"/>
      <c r="N139" s="131"/>
      <c r="O139" s="132" t="s">
        <v>35</v>
      </c>
      <c r="P139" s="133">
        <f t="shared" si="14"/>
        <v>0</v>
      </c>
      <c r="Q139" s="133">
        <f t="shared" si="15"/>
        <v>0</v>
      </c>
      <c r="R139" s="133">
        <f t="shared" si="16"/>
        <v>0</v>
      </c>
      <c r="S139" s="134">
        <v>0</v>
      </c>
      <c r="T139" s="134">
        <f t="shared" si="17"/>
        <v>0</v>
      </c>
      <c r="U139" s="134">
        <v>0</v>
      </c>
      <c r="V139" s="134">
        <f t="shared" si="18"/>
        <v>0</v>
      </c>
      <c r="W139" s="134">
        <v>0</v>
      </c>
      <c r="X139" s="135">
        <f t="shared" si="19"/>
        <v>0</v>
      </c>
      <c r="AR139" s="136" t="s">
        <v>118</v>
      </c>
      <c r="AT139" s="136" t="s">
        <v>114</v>
      </c>
      <c r="AU139" s="136" t="s">
        <v>79</v>
      </c>
      <c r="AY139" s="6" t="s">
        <v>113</v>
      </c>
      <c r="BE139" s="137">
        <f t="shared" si="20"/>
        <v>0</v>
      </c>
      <c r="BF139" s="137">
        <f t="shared" si="21"/>
        <v>0</v>
      </c>
      <c r="BG139" s="137">
        <f t="shared" si="22"/>
        <v>0</v>
      </c>
      <c r="BH139" s="137">
        <f t="shared" si="23"/>
        <v>0</v>
      </c>
      <c r="BI139" s="137">
        <f t="shared" si="24"/>
        <v>0</v>
      </c>
      <c r="BJ139" s="6" t="s">
        <v>119</v>
      </c>
      <c r="BK139" s="137">
        <f t="shared" si="25"/>
        <v>0</v>
      </c>
      <c r="BL139" s="6" t="s">
        <v>118</v>
      </c>
      <c r="BM139" s="136" t="s">
        <v>194</v>
      </c>
    </row>
    <row r="140" spans="2:65" s="16" customFormat="1" ht="24.2" customHeight="1">
      <c r="B140" s="123"/>
      <c r="C140" s="124" t="s">
        <v>7</v>
      </c>
      <c r="D140" s="124" t="s">
        <v>114</v>
      </c>
      <c r="E140" s="125" t="s">
        <v>195</v>
      </c>
      <c r="F140" s="126" t="s">
        <v>196</v>
      </c>
      <c r="G140" s="127" t="s">
        <v>139</v>
      </c>
      <c r="H140" s="128">
        <v>1</v>
      </c>
      <c r="I140" s="129"/>
      <c r="J140" s="129"/>
      <c r="K140" s="129">
        <f t="shared" si="13"/>
        <v>0</v>
      </c>
      <c r="L140" s="130"/>
      <c r="M140" s="17"/>
      <c r="N140" s="131"/>
      <c r="O140" s="132" t="s">
        <v>35</v>
      </c>
      <c r="P140" s="133">
        <f t="shared" si="14"/>
        <v>0</v>
      </c>
      <c r="Q140" s="133">
        <f t="shared" si="15"/>
        <v>0</v>
      </c>
      <c r="R140" s="133">
        <f t="shared" si="16"/>
        <v>0</v>
      </c>
      <c r="S140" s="134">
        <v>0</v>
      </c>
      <c r="T140" s="134">
        <f t="shared" si="17"/>
        <v>0</v>
      </c>
      <c r="U140" s="134">
        <v>0</v>
      </c>
      <c r="V140" s="134">
        <f t="shared" si="18"/>
        <v>0</v>
      </c>
      <c r="W140" s="134">
        <v>0</v>
      </c>
      <c r="X140" s="135">
        <f t="shared" si="19"/>
        <v>0</v>
      </c>
      <c r="AR140" s="136" t="s">
        <v>118</v>
      </c>
      <c r="AT140" s="136" t="s">
        <v>114</v>
      </c>
      <c r="AU140" s="136" t="s">
        <v>79</v>
      </c>
      <c r="AY140" s="6" t="s">
        <v>113</v>
      </c>
      <c r="BE140" s="137">
        <f t="shared" si="20"/>
        <v>0</v>
      </c>
      <c r="BF140" s="137">
        <f t="shared" si="21"/>
        <v>0</v>
      </c>
      <c r="BG140" s="137">
        <f t="shared" si="22"/>
        <v>0</v>
      </c>
      <c r="BH140" s="137">
        <f t="shared" si="23"/>
        <v>0</v>
      </c>
      <c r="BI140" s="137">
        <f t="shared" si="24"/>
        <v>0</v>
      </c>
      <c r="BJ140" s="6" t="s">
        <v>119</v>
      </c>
      <c r="BK140" s="137">
        <f t="shared" si="25"/>
        <v>0</v>
      </c>
      <c r="BL140" s="6" t="s">
        <v>118</v>
      </c>
      <c r="BM140" s="136" t="s">
        <v>197</v>
      </c>
    </row>
    <row r="141" spans="2:65" s="16" customFormat="1" ht="24.2" customHeight="1">
      <c r="B141" s="123"/>
      <c r="C141" s="124" t="s">
        <v>198</v>
      </c>
      <c r="D141" s="124" t="s">
        <v>114</v>
      </c>
      <c r="E141" s="125" t="s">
        <v>199</v>
      </c>
      <c r="F141" s="126" t="s">
        <v>200</v>
      </c>
      <c r="G141" s="127" t="s">
        <v>139</v>
      </c>
      <c r="H141" s="128">
        <v>1</v>
      </c>
      <c r="I141" s="129"/>
      <c r="J141" s="129"/>
      <c r="K141" s="129">
        <f t="shared" si="13"/>
        <v>0</v>
      </c>
      <c r="L141" s="130"/>
      <c r="M141" s="17"/>
      <c r="N141" s="138"/>
      <c r="O141" s="139" t="s">
        <v>35</v>
      </c>
      <c r="P141" s="140">
        <f t="shared" si="14"/>
        <v>0</v>
      </c>
      <c r="Q141" s="140">
        <f t="shared" si="15"/>
        <v>0</v>
      </c>
      <c r="R141" s="140">
        <f t="shared" si="16"/>
        <v>0</v>
      </c>
      <c r="S141" s="141">
        <v>0</v>
      </c>
      <c r="T141" s="141">
        <f t="shared" si="17"/>
        <v>0</v>
      </c>
      <c r="U141" s="141">
        <v>0</v>
      </c>
      <c r="V141" s="141">
        <f t="shared" si="18"/>
        <v>0</v>
      </c>
      <c r="W141" s="141">
        <v>0</v>
      </c>
      <c r="X141" s="142">
        <f t="shared" si="19"/>
        <v>0</v>
      </c>
      <c r="AR141" s="136" t="s">
        <v>118</v>
      </c>
      <c r="AT141" s="136" t="s">
        <v>114</v>
      </c>
      <c r="AU141" s="136" t="s">
        <v>79</v>
      </c>
      <c r="AY141" s="6" t="s">
        <v>113</v>
      </c>
      <c r="BE141" s="137">
        <f t="shared" si="20"/>
        <v>0</v>
      </c>
      <c r="BF141" s="137">
        <f t="shared" si="21"/>
        <v>0</v>
      </c>
      <c r="BG141" s="137">
        <f t="shared" si="22"/>
        <v>0</v>
      </c>
      <c r="BH141" s="137">
        <f t="shared" si="23"/>
        <v>0</v>
      </c>
      <c r="BI141" s="137">
        <f t="shared" si="24"/>
        <v>0</v>
      </c>
      <c r="BJ141" s="6" t="s">
        <v>119</v>
      </c>
      <c r="BK141" s="137">
        <f t="shared" si="25"/>
        <v>0</v>
      </c>
      <c r="BL141" s="6" t="s">
        <v>118</v>
      </c>
      <c r="BM141" s="136" t="s">
        <v>201</v>
      </c>
    </row>
    <row r="142" spans="2:65" s="16" customFormat="1" ht="6.95" customHeight="1">
      <c r="B142" s="30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17"/>
    </row>
  </sheetData>
  <autoFilter ref="C117:L141" xr:uid="{00000000-0009-0000-0000-000001000000}"/>
  <mergeCells count="9">
    <mergeCell ref="E85:H85"/>
    <mergeCell ref="E87:H87"/>
    <mergeCell ref="E108:H108"/>
    <mergeCell ref="E110:H110"/>
    <mergeCell ref="M2:Z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Stavba padelových ku...</vt:lpstr>
      <vt:lpstr>'01 - Stavba padelových ku...'!Názvy_tlače</vt:lpstr>
      <vt:lpstr>'Rekapitulácia stavby'!Názvy_tlače</vt:lpstr>
      <vt:lpstr>'01 - Stavba padelových ku...'!Oblasť_tlače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Barbora Pevalová</dc:creator>
  <dc:description/>
  <cp:lastModifiedBy>Patrik Kohel</cp:lastModifiedBy>
  <cp:revision>1</cp:revision>
  <dcterms:created xsi:type="dcterms:W3CDTF">2026-02-26T18:42:53Z</dcterms:created>
  <dcterms:modified xsi:type="dcterms:W3CDTF">2026-03-05T10:11:04Z</dcterms:modified>
  <dc:language>sk-SK</dc:language>
</cp:coreProperties>
</file>